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autoCompressPictures="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FA9D60C0-C10B-40B4-8B0E-0A9C1273346C}" xr6:coauthVersionLast="47" xr6:coauthVersionMax="47" xr10:uidLastSave="{00000000-0000-0000-0000-000000000000}"/>
  <bookViews>
    <workbookView xWindow="-108" yWindow="-108" windowWidth="23256" windowHeight="12456" tabRatio="809" xr2:uid="{00000000-000D-0000-FFFF-FFFF00000000}"/>
  </bookViews>
  <sheets>
    <sheet name="Business Case Simulator " sheetId="18" r:id="rId1"/>
    <sheet name="FAQs" sheetId="20" r:id="rId2"/>
  </sheets>
  <definedNames>
    <definedName name="_xlnm.Print_Area">#REF!</definedName>
    <definedName name="SampleCompanies">'Business Case Simulator '!#REF!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C15" i="18" l="1"/>
  <c r="F64" i="18" l="1"/>
  <c r="F67" i="18" s="1"/>
  <c r="F65" i="18"/>
  <c r="F66" i="18" s="1"/>
  <c r="C13" i="18"/>
  <c r="F57" i="18" s="1"/>
  <c r="E42" i="18"/>
  <c r="F42" i="18" s="1"/>
  <c r="F44" i="18" s="1"/>
  <c r="F30" i="18"/>
  <c r="F32" i="18" s="1"/>
  <c r="F26" i="18"/>
  <c r="F27" i="18" s="1"/>
  <c r="E78" i="18" s="1"/>
  <c r="G78" i="18" s="1"/>
  <c r="L78" i="18" s="1"/>
  <c r="F20" i="18"/>
  <c r="F21" i="18"/>
  <c r="F22" i="18"/>
  <c r="C83" i="18"/>
  <c r="C77" i="18"/>
  <c r="C84" i="18" s="1"/>
  <c r="L47" i="18"/>
  <c r="L48" i="18"/>
  <c r="D98" i="18" s="1"/>
  <c r="G98" i="18" s="1"/>
  <c r="L34" i="18"/>
  <c r="L35" i="18" s="1"/>
  <c r="D97" i="18" s="1"/>
  <c r="G97" i="18" s="1"/>
  <c r="L52" i="18"/>
  <c r="L53" i="18" s="1"/>
  <c r="D95" i="18" s="1"/>
  <c r="G95" i="18" s="1"/>
  <c r="L38" i="18"/>
  <c r="L39" i="18" s="1"/>
  <c r="D94" i="18" s="1"/>
  <c r="G94" i="18" s="1"/>
  <c r="D79" i="18"/>
  <c r="D80" i="18"/>
  <c r="F54" i="18"/>
  <c r="F55" i="18"/>
  <c r="L30" i="18"/>
  <c r="L31" i="18" s="1"/>
  <c r="D92" i="18" s="1"/>
  <c r="G92" i="18" s="1"/>
  <c r="J15" i="18"/>
  <c r="C99" i="18"/>
  <c r="L20" i="18"/>
  <c r="L21" i="18"/>
  <c r="L22" i="18"/>
  <c r="L23" i="18"/>
  <c r="L24" i="18"/>
  <c r="L25" i="18"/>
  <c r="L26" i="18"/>
  <c r="C91" i="18"/>
  <c r="C94" i="18"/>
  <c r="C92" i="18"/>
  <c r="D81" i="18"/>
  <c r="E27" i="18"/>
  <c r="D78" i="18" s="1"/>
  <c r="E23" i="18"/>
  <c r="D77" i="18" s="1"/>
  <c r="C80" i="18"/>
  <c r="C78" i="18"/>
  <c r="I13" i="18"/>
  <c r="J13" i="18"/>
  <c r="I15" i="18"/>
  <c r="F53" i="18" l="1"/>
  <c r="F61" i="18"/>
  <c r="E81" i="18" s="1"/>
  <c r="G81" i="18" s="1"/>
  <c r="L81" i="18" s="1"/>
  <c r="C100" i="18"/>
  <c r="F59" i="18"/>
  <c r="F58" i="18"/>
  <c r="F60" i="18" s="1"/>
  <c r="E60" i="18" s="1"/>
  <c r="L42" i="18"/>
  <c r="L43" i="18" s="1"/>
  <c r="D93" i="18" s="1"/>
  <c r="G93" i="18" s="1"/>
  <c r="C93" i="18"/>
  <c r="F33" i="18"/>
  <c r="F35" i="18" s="1"/>
  <c r="F37" i="18" s="1"/>
  <c r="G79" i="18" s="1"/>
  <c r="L79" i="18" s="1"/>
  <c r="C79" i="18"/>
  <c r="L27" i="18"/>
  <c r="D91" i="18" s="1"/>
  <c r="G91" i="18" s="1"/>
  <c r="F23" i="18"/>
  <c r="E77" i="18" s="1"/>
  <c r="G77" i="18" s="1"/>
  <c r="F46" i="18"/>
  <c r="F48" i="18" s="1"/>
  <c r="G80" i="18" s="1"/>
  <c r="L80" i="18" s="1"/>
  <c r="E80" i="18"/>
  <c r="L64" i="18"/>
  <c r="L65" i="18" s="1"/>
  <c r="D96" i="18" s="1"/>
  <c r="G96" i="18" s="1"/>
  <c r="C82" i="18"/>
  <c r="F69" i="18"/>
  <c r="C96" i="18"/>
  <c r="G99" i="18" l="1"/>
  <c r="G100" i="18" s="1"/>
  <c r="G85" i="18"/>
  <c r="E79" i="18"/>
  <c r="E69" i="18"/>
  <c r="D82" i="18" s="1"/>
  <c r="E82" i="18"/>
  <c r="G82" i="18" s="1"/>
  <c r="L82" i="18" s="1"/>
  <c r="L77" i="18"/>
  <c r="G83" i="18" l="1"/>
  <c r="G8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B8" authorId="0" shapeId="0" xr:uid="{00000000-0006-0000-0000-000001000000}">
      <text>
        <r>
          <rPr>
            <sz val="11"/>
            <color rgb="FF000000"/>
            <rFont val="Arial"/>
            <family val="2"/>
          </rPr>
          <t>Yıllık gelir / kazanç, genellikle bir şirket için belirlenmesi en kolay finansal bilgidir. Örnek şirketlerde, diğer finansal veriler gelire göre normalize edilmiştir; bu durum diğer veri öğelerine ait yorumlarda açıklanmıştır.</t>
        </r>
      </text>
    </comment>
    <comment ref="H8" authorId="0" shapeId="0" xr:uid="{00000000-0006-0000-0000-000002000000}">
      <text>
        <r>
          <rPr>
            <sz val="11"/>
            <color rgb="FF000000"/>
            <rFont val="Arial"/>
            <family val="2"/>
          </rPr>
          <t xml:space="preserve">
</t>
        </r>
        <r>
          <rPr>
            <sz val="11"/>
            <color rgb="FF000000"/>
            <rFont val="Arial"/>
            <family val="2"/>
          </rPr>
          <t>Yıllık gelir / kazanç, bir şirket için belirlenmesi en kolay finansal bilgidir. Örnek şirketlerde, diğer finansal veriler gelire göre normalize edilmiştir; bu durum diğer veri öğelerine ait yorumlarda açıklanmıştır.</t>
        </r>
      </text>
    </comment>
    <comment ref="B9" authorId="0" shapeId="0" xr:uid="{00000000-0006-0000-0000-000003000000}">
      <text>
        <r>
          <rPr>
            <sz val="10"/>
            <color rgb="FF000000"/>
            <rFont val="Tahoma"/>
            <family val="2"/>
          </rPr>
          <t xml:space="preserve">
</t>
        </r>
        <r>
          <rPr>
            <sz val="11"/>
            <color rgb="FF000000"/>
            <rFont val="Arial"/>
            <family val="2"/>
          </rPr>
          <t xml:space="preserve">Şirketin büyüklüğüne ve sektörüne bağlı olarak, “Enerji giderleri” genellikle gelirin %1 ila %15’i arasında olur. Örnek tipik şirketlerimizde, bu oranı temkinli bir yaklaşımla </t>
        </r>
        <r>
          <rPr>
            <b/>
            <sz val="11"/>
            <color rgb="FF000000"/>
            <rFont val="Arial"/>
            <family val="2"/>
          </rPr>
          <t>gelirin %2’si olarak varsayıyoruz</t>
        </r>
        <r>
          <rPr>
            <sz val="11"/>
            <color rgb="FF000000"/>
            <rFont val="Arial"/>
            <family val="2"/>
          </rPr>
          <t>.</t>
        </r>
      </text>
    </comment>
    <comment ref="H9" authorId="0" shapeId="0" xr:uid="{00000000-0006-0000-0000-000004000000}">
      <text>
        <r>
          <rPr>
            <sz val="10"/>
            <color rgb="FF000000"/>
            <rFont val="Tahoma"/>
            <family val="2"/>
          </rPr>
          <t xml:space="preserve">
</t>
        </r>
        <r>
          <rPr>
            <sz val="11"/>
            <color rgb="FF000000"/>
            <rFont val="Arial"/>
            <family val="2"/>
          </rPr>
          <t xml:space="preserve">Şirketin büyüklüğüne ve sektörüne bağlı olarak, “Enerji giderleri” genellikle gelirin %1 ila %15’i arasında olur.
Bizim örnek tipik şirketlerimizde, temkinli bir yaklaşımla bu oranı gelirin </t>
        </r>
        <r>
          <rPr>
            <b/>
            <sz val="11"/>
            <color rgb="FF000000"/>
            <rFont val="Arial"/>
            <family val="2"/>
          </rPr>
          <t>%2’si</t>
        </r>
        <r>
          <rPr>
            <sz val="11"/>
            <color rgb="FF000000"/>
            <rFont val="Arial"/>
            <family val="2"/>
          </rPr>
          <t xml:space="preserve"> olarak varsayıyoruz.
</t>
        </r>
      </text>
    </comment>
    <comment ref="B10" authorId="0" shapeId="0" xr:uid="{00000000-0006-0000-0000-000005000000}">
      <text>
        <r>
          <rPr>
            <sz val="11"/>
            <color rgb="FF000000"/>
            <rFont val="Tahoma"/>
            <family val="2"/>
          </rPr>
          <t xml:space="preserve">
</t>
        </r>
        <r>
          <rPr>
            <sz val="11"/>
            <color rgb="FF000000"/>
            <rFont val="Arial"/>
            <family val="2"/>
          </rPr>
          <t xml:space="preserve">Şirketin büyüklüğüne ve sektörüne bağlı olarak, “Malzeme ve su giderleri” gelirin %5 ila %35’i arasında olabilir.
</t>
        </r>
        <r>
          <rPr>
            <sz val="11"/>
            <color rgb="FF000000"/>
            <rFont val="Arial"/>
            <family val="2"/>
          </rPr>
          <t xml:space="preserve">
</t>
        </r>
        <r>
          <rPr>
            <sz val="11"/>
            <color rgb="FF000000"/>
            <rFont val="Arial"/>
            <family val="2"/>
          </rPr>
          <t xml:space="preserve">Örnek tipik </t>
        </r>
        <r>
          <rPr>
            <b/>
            <sz val="11"/>
            <color rgb="FF000000"/>
            <rFont val="Arial"/>
            <family val="2"/>
          </rPr>
          <t>hizmet şirketleri</t>
        </r>
        <r>
          <rPr>
            <sz val="11"/>
            <color rgb="FF000000"/>
            <rFont val="Arial"/>
            <family val="2"/>
          </rPr>
          <t xml:space="preserve"> için, bu giderin gelirin </t>
        </r>
        <r>
          <rPr>
            <b/>
            <sz val="11"/>
            <color rgb="FF000000"/>
            <rFont val="Arial"/>
            <family val="2"/>
          </rPr>
          <t>%5’i</t>
        </r>
        <r>
          <rPr>
            <sz val="11"/>
            <color rgb="FF000000"/>
            <rFont val="Arial"/>
            <family val="2"/>
          </rPr>
          <t xml:space="preserve"> olduğu varsayılmaktadır.
</t>
        </r>
        <r>
          <rPr>
            <sz val="11"/>
            <color rgb="FF000000"/>
            <rFont val="Arial"/>
            <family val="2"/>
          </rPr>
          <t xml:space="preserve">
</t>
        </r>
        <r>
          <rPr>
            <sz val="11"/>
            <color rgb="FF000000"/>
            <rFont val="Arial"/>
            <family val="2"/>
          </rPr>
          <t xml:space="preserve">Örnek tipik </t>
        </r>
        <r>
          <rPr>
            <b/>
            <sz val="11"/>
            <color rgb="FF000000"/>
            <rFont val="Arial"/>
            <family val="2"/>
          </rPr>
          <t>üretim / dağıtım / perakende şirketleri</t>
        </r>
        <r>
          <rPr>
            <sz val="11"/>
            <color rgb="FF000000"/>
            <rFont val="Arial"/>
            <family val="2"/>
          </rPr>
          <t xml:space="preserve"> için ise, bu giderin gelirin </t>
        </r>
        <r>
          <rPr>
            <b/>
            <sz val="11"/>
            <color rgb="FF000000"/>
            <rFont val="Arial"/>
            <family val="2"/>
          </rPr>
          <t>%30’u</t>
        </r>
        <r>
          <rPr>
            <sz val="11"/>
            <color rgb="FF000000"/>
            <rFont val="Arial"/>
            <family val="2"/>
          </rPr>
          <t xml:space="preserve"> olduğu varsayılmaktadır.</t>
        </r>
      </text>
    </comment>
    <comment ref="H10" authorId="0" shapeId="0" xr:uid="{00000000-0006-0000-0000-000006000000}">
      <text>
        <r>
          <rPr>
            <sz val="10"/>
            <color rgb="FF000000"/>
            <rFont val="Tahoma"/>
            <family val="2"/>
          </rPr>
          <t xml:space="preserve">
</t>
        </r>
        <r>
          <rPr>
            <sz val="11"/>
            <color rgb="FF000000"/>
            <rFont val="Arial"/>
            <family val="2"/>
          </rPr>
          <t xml:space="preserve">Şirketin büyüklüğüne ve sektörüne bağlı olarak, “Malzeme ve su gideri” gelirin %5 ila %35’i arasında olabilir.
</t>
        </r>
        <r>
          <rPr>
            <sz val="11"/>
            <color rgb="FF000000"/>
            <rFont val="Arial"/>
            <family val="2"/>
          </rPr>
          <t xml:space="preserve">
</t>
        </r>
        <r>
          <rPr>
            <sz val="11"/>
            <color rgb="FF000000"/>
            <rFont val="Arial"/>
            <family val="2"/>
          </rPr>
          <t xml:space="preserve">Örnek tipik </t>
        </r>
        <r>
          <rPr>
            <b/>
            <sz val="11"/>
            <color rgb="FF000000"/>
            <rFont val="Arial"/>
            <family val="2"/>
          </rPr>
          <t>hizmet şirketleri</t>
        </r>
        <r>
          <rPr>
            <sz val="11"/>
            <color rgb="FF000000"/>
            <rFont val="Arial"/>
            <family val="2"/>
          </rPr>
          <t xml:space="preserve"> için bu oranın </t>
        </r>
        <r>
          <rPr>
            <b/>
            <sz val="11"/>
            <color rgb="FF000000"/>
            <rFont val="Arial"/>
            <family val="2"/>
          </rPr>
          <t>gelirin %5’i</t>
        </r>
        <r>
          <rPr>
            <sz val="11"/>
            <color rgb="FF000000"/>
            <rFont val="Arial"/>
            <family val="2"/>
          </rPr>
          <t xml:space="preserve"> olduğu varsayılmaktadır.
</t>
        </r>
        <r>
          <rPr>
            <sz val="11"/>
            <color rgb="FF000000"/>
            <rFont val="Arial"/>
            <family val="2"/>
          </rPr>
          <t xml:space="preserve">
</t>
        </r>
        <r>
          <rPr>
            <sz val="11"/>
            <color rgb="FF000000"/>
            <rFont val="Arial"/>
            <family val="2"/>
          </rPr>
          <t xml:space="preserve">Örnek tipik </t>
        </r>
        <r>
          <rPr>
            <b/>
            <sz val="11"/>
            <color rgb="FF000000"/>
            <rFont val="Arial"/>
            <family val="2"/>
          </rPr>
          <t>üretim / dağıtım / perakende şirketleri</t>
        </r>
        <r>
          <rPr>
            <sz val="11"/>
            <color rgb="FF000000"/>
            <rFont val="Arial"/>
            <family val="2"/>
          </rPr>
          <t xml:space="preserve"> için ise </t>
        </r>
        <r>
          <rPr>
            <b/>
            <sz val="11"/>
            <color rgb="FF000000"/>
            <rFont val="Arial"/>
            <family val="2"/>
          </rPr>
          <t>gelirin %30’u</t>
        </r>
        <r>
          <rPr>
            <sz val="11"/>
            <color rgb="FF000000"/>
            <rFont val="Arial"/>
            <family val="2"/>
          </rPr>
          <t xml:space="preserve"> olarak kabul edilmektedir.</t>
        </r>
      </text>
    </comment>
    <comment ref="B11" authorId="0" shapeId="0" xr:uid="{00000000-0006-0000-0000-000007000000}">
      <text>
        <r>
          <rPr>
            <sz val="11"/>
            <color rgb="FF000000"/>
            <rFont val="Tahoma"/>
            <family val="2"/>
          </rPr>
          <t xml:space="preserve">
</t>
        </r>
        <r>
          <rPr>
            <sz val="11"/>
            <color rgb="FF000000"/>
            <rFont val="Arial"/>
            <family val="2"/>
          </rPr>
          <t xml:space="preserve">Genellikle “Ortalama maaş” (yan haklar dahil) </t>
        </r>
        <r>
          <rPr>
            <b/>
            <sz val="11"/>
            <color rgb="FF000000"/>
            <rFont val="Arial"/>
            <family val="2"/>
          </rPr>
          <t>30.000 ila 100.000 ABD doları</t>
        </r>
        <r>
          <rPr>
            <sz val="11"/>
            <color rgb="FF000000"/>
            <rFont val="Arial"/>
            <family val="2"/>
          </rPr>
          <t xml:space="preserve"> arasında değişir.
</t>
        </r>
        <r>
          <rPr>
            <sz val="11"/>
            <color rgb="FF000000"/>
            <rFont val="Arial"/>
            <family val="2"/>
          </rPr>
          <t xml:space="preserve">Tipik küçük bir </t>
        </r>
        <r>
          <rPr>
            <b/>
            <sz val="11"/>
            <color rgb="FF000000"/>
            <rFont val="Arial"/>
            <family val="2"/>
          </rPr>
          <t>profesyonel hizmet firmasında</t>
        </r>
        <r>
          <rPr>
            <sz val="11"/>
            <color rgb="FF000000"/>
            <rFont val="Arial"/>
            <family val="2"/>
          </rPr>
          <t xml:space="preserve"> bu tutarın </t>
        </r>
        <r>
          <rPr>
            <b/>
            <sz val="11"/>
            <color rgb="FF000000"/>
            <rFont val="Arial"/>
            <family val="2"/>
          </rPr>
          <t>50.000 ABD doları</t>
        </r>
        <r>
          <rPr>
            <sz val="11"/>
            <color rgb="FF000000"/>
            <rFont val="Arial"/>
            <family val="2"/>
          </rPr>
          <t xml:space="preserve"> olduğu varsayılmaktadır.
</t>
        </r>
        <r>
          <rPr>
            <sz val="11"/>
            <color rgb="FF000000"/>
            <rFont val="Arial"/>
            <family val="2"/>
          </rPr>
          <t xml:space="preserve">Tipik bir </t>
        </r>
        <r>
          <rPr>
            <b/>
            <sz val="11"/>
            <color rgb="FF000000"/>
            <rFont val="Arial"/>
            <family val="2"/>
          </rPr>
          <t>üretim / dağıtım / perakende şirketinde</t>
        </r>
        <r>
          <rPr>
            <sz val="11"/>
            <color rgb="FF000000"/>
            <rFont val="Arial"/>
            <family val="2"/>
          </rPr>
          <t xml:space="preserve"> ise </t>
        </r>
        <r>
          <rPr>
            <b/>
            <sz val="11"/>
            <color rgb="FF000000"/>
            <rFont val="Arial"/>
            <family val="2"/>
          </rPr>
          <t>40.000 ABD doları</t>
        </r>
        <r>
          <rPr>
            <sz val="11"/>
            <color rgb="FF000000"/>
            <rFont val="Arial"/>
            <family val="2"/>
          </rPr>
          <t xml:space="preserve"> olduğu varsayılmaktadır.</t>
        </r>
      </text>
    </comment>
    <comment ref="H11" authorId="0" shapeId="0" xr:uid="{00000000-0006-0000-0000-000008000000}">
      <text>
        <r>
          <rPr>
            <sz val="10"/>
            <color rgb="FF000000"/>
            <rFont val="Tahoma"/>
            <family val="2"/>
          </rPr>
          <t xml:space="preserve">
</t>
        </r>
        <r>
          <rPr>
            <sz val="11"/>
            <color rgb="FF000000"/>
            <rFont val="Arial"/>
            <family val="2"/>
          </rPr>
          <t xml:space="preserve">Genellikle “Ortalama maaş” (yan haklar dahil), </t>
        </r>
        <r>
          <rPr>
            <b/>
            <sz val="11"/>
            <color rgb="FF000000"/>
            <rFont val="Arial"/>
            <family val="2"/>
          </rPr>
          <t>30.000 ila 100.000 ABD doları</t>
        </r>
        <r>
          <rPr>
            <sz val="11"/>
            <color rgb="FF000000"/>
            <rFont val="Arial"/>
            <family val="2"/>
          </rPr>
          <t xml:space="preserve"> arasında değişir.
</t>
        </r>
        <r>
          <rPr>
            <sz val="11"/>
            <color rgb="FF000000"/>
            <rFont val="Arial"/>
            <family val="2"/>
          </rPr>
          <t xml:space="preserve">Tipik bir küçük profesyonel hizmet firmasında bu tutarın </t>
        </r>
        <r>
          <rPr>
            <b/>
            <sz val="11"/>
            <color rgb="FF000000"/>
            <rFont val="Arial"/>
            <family val="2"/>
          </rPr>
          <t>50.000 ABD doları</t>
        </r>
        <r>
          <rPr>
            <sz val="11"/>
            <color rgb="FF000000"/>
            <rFont val="Arial"/>
            <family val="2"/>
          </rPr>
          <t xml:space="preserve">,
tipik bir üretim / dağıtım / perakende şirketinde ise </t>
        </r>
        <r>
          <rPr>
            <b/>
            <sz val="11"/>
            <color rgb="FF000000"/>
            <rFont val="Arial"/>
            <family val="2"/>
          </rPr>
          <t>40.000 ABD doları</t>
        </r>
        <r>
          <rPr>
            <sz val="11"/>
            <color rgb="FF000000"/>
            <rFont val="Arial"/>
            <family val="2"/>
          </rPr>
          <t xml:space="preserve"> olduğu varsayılmaktadır.</t>
        </r>
      </text>
    </comment>
    <comment ref="B13" authorId="0" shapeId="0" xr:uid="{00000000-0006-0000-0000-000009000000}">
      <text>
        <r>
          <rPr>
            <sz val="11"/>
            <color rgb="FF000000"/>
            <rFont val="Arial"/>
            <family val="2"/>
          </rPr>
          <t xml:space="preserve">Şirketin büyüklüğüne ve sektörüne bağlı olarak, “Toplam maaş ödemesi” gelirin %2 ila %50’si arasında değişebilir.
</t>
        </r>
        <r>
          <rPr>
            <sz val="11"/>
            <color rgb="FF000000"/>
            <rFont val="Arial"/>
            <family val="2"/>
          </rPr>
          <t xml:space="preserve">Genellikle bu oran gelirin %15 ila %30’u arasındadır. Bizim örnek şirketlerimizde, temkinli bir yaklaşımla </t>
        </r>
        <r>
          <rPr>
            <b/>
            <sz val="11"/>
            <color rgb="FF000000"/>
            <rFont val="Arial"/>
            <family val="2"/>
          </rPr>
          <t>%30</t>
        </r>
        <r>
          <rPr>
            <sz val="11"/>
            <color rgb="FF000000"/>
            <rFont val="Arial"/>
            <family val="2"/>
          </rPr>
          <t xml:space="preserve"> olarak varsayılmıştır.
</t>
        </r>
        <r>
          <rPr>
            <sz val="11"/>
            <color rgb="FF000000"/>
            <rFont val="Arial"/>
            <family val="2"/>
          </rPr>
          <t xml:space="preserve">Ayrıca, </t>
        </r>
        <r>
          <rPr>
            <b/>
            <sz val="11"/>
            <color rgb="FF000000"/>
            <rFont val="Arial"/>
            <family val="2"/>
          </rPr>
          <t xml:space="preserve">“Toplam maaş ödemesi” = “Ortalama maaş” </t>
        </r>
        <r>
          <rPr>
            <b/>
            <sz val="11"/>
            <color rgb="FF000000"/>
            <rFont val="Arial"/>
            <family val="2"/>
          </rPr>
          <t>×</t>
        </r>
        <r>
          <rPr>
            <b/>
            <sz val="11"/>
            <color rgb="FF000000"/>
            <rFont val="Arial"/>
            <family val="2"/>
          </rPr>
          <t xml:space="preserve"> “Çalışan sayısı”</t>
        </r>
        <r>
          <rPr>
            <sz val="11"/>
            <color rgb="FF000000"/>
            <rFont val="Arial"/>
            <family val="2"/>
          </rPr>
          <t xml:space="preserve"> eşitliğini sağlamalıdır.
</t>
        </r>
      </text>
    </comment>
    <comment ref="C13" authorId="0" shapeId="0" xr:uid="{00000000-0006-0000-0000-00000A000000}">
      <text>
        <r>
          <rPr>
            <sz val="9"/>
            <color rgb="FF000000"/>
            <rFont val="Tahoma"/>
            <family val="2"/>
          </rPr>
          <t xml:space="preserve">
</t>
        </r>
        <r>
          <rPr>
            <sz val="11"/>
            <color rgb="FF000000"/>
            <rFont val="Arial"/>
            <family val="2"/>
          </rPr>
          <t xml:space="preserve">Toplam maaş gideri = Ortalama maaş </t>
        </r>
        <r>
          <rPr>
            <sz val="11"/>
            <color rgb="FF000000"/>
            <rFont val="Arial"/>
            <family val="2"/>
          </rPr>
          <t>×</t>
        </r>
        <r>
          <rPr>
            <sz val="11"/>
            <color rgb="FF000000"/>
            <rFont val="Arial"/>
            <family val="2"/>
          </rPr>
          <t xml:space="preserve"> Çalışan sayısı
</t>
        </r>
      </text>
    </comment>
    <comment ref="H13" authorId="0" shapeId="0" xr:uid="{00000000-0006-0000-0000-00000B000000}">
      <text>
        <r>
          <rPr>
            <sz val="10"/>
            <color rgb="FF000000"/>
            <rFont val="Tahoma"/>
            <family val="2"/>
          </rPr>
          <t xml:space="preserve">
</t>
        </r>
        <r>
          <rPr>
            <sz val="11"/>
            <color rgb="FF000000"/>
            <rFont val="Arial"/>
            <family val="2"/>
          </rPr>
          <t xml:space="preserve">Şirketin büyüklüğüne ve sektörüne bağlı olarak, “Toplam maaş gideri” gelirin %2 ila %50’si arasında değişebilir.
</t>
        </r>
        <r>
          <rPr>
            <sz val="11"/>
            <color rgb="FF000000"/>
            <rFont val="Arial"/>
            <family val="2"/>
          </rPr>
          <t xml:space="preserve">Genellikle bu oran </t>
        </r>
        <r>
          <rPr>
            <b/>
            <sz val="11"/>
            <color rgb="FF000000"/>
            <rFont val="Arial"/>
            <family val="2"/>
          </rPr>
          <t>%15 ila %30</t>
        </r>
        <r>
          <rPr>
            <sz val="11"/>
            <color rgb="FF000000"/>
            <rFont val="Arial"/>
            <family val="2"/>
          </rPr>
          <t xml:space="preserve"> arasında olur.
Örnek şirketlerimizde ise temkinli bir yaklaşımla </t>
        </r>
        <r>
          <rPr>
            <b/>
            <sz val="11"/>
            <color rgb="FF000000"/>
            <rFont val="Arial"/>
            <family val="2"/>
          </rPr>
          <t>%30</t>
        </r>
        <r>
          <rPr>
            <sz val="11"/>
            <color rgb="FF000000"/>
            <rFont val="Arial"/>
            <family val="2"/>
          </rPr>
          <t xml:space="preserve"> olarak varsayılmıştır.
</t>
        </r>
        <r>
          <rPr>
            <sz val="11"/>
            <color rgb="FF000000"/>
            <rFont val="Arial"/>
            <family val="2"/>
          </rPr>
          <t xml:space="preserve">Ayrıca, </t>
        </r>
        <r>
          <rPr>
            <b/>
            <sz val="11"/>
            <color rgb="FF000000"/>
            <rFont val="Arial"/>
            <family val="2"/>
          </rPr>
          <t xml:space="preserve">“Toplam maaş gideri” = “Ortalama maaş” </t>
        </r>
        <r>
          <rPr>
            <b/>
            <sz val="11"/>
            <color rgb="FF000000"/>
            <rFont val="Arial"/>
            <family val="2"/>
          </rPr>
          <t>×</t>
        </r>
        <r>
          <rPr>
            <b/>
            <sz val="11"/>
            <color rgb="FF000000"/>
            <rFont val="Arial"/>
            <family val="2"/>
          </rPr>
          <t xml:space="preserve"> “Çalışan sayısı”</t>
        </r>
        <r>
          <rPr>
            <sz val="11"/>
            <color rgb="FF000000"/>
            <rFont val="Arial"/>
            <family val="2"/>
          </rPr>
          <t xml:space="preserve"> eşitliğini sağlamalıdır.
</t>
        </r>
      </text>
    </comment>
    <comment ref="I13" authorId="0" shapeId="0" xr:uid="{00000000-0006-0000-0000-00000C000000}">
      <text>
        <r>
          <rPr>
            <sz val="9"/>
            <color rgb="FF000000"/>
            <rFont val="Tahoma"/>
            <family val="2"/>
          </rPr>
          <t xml:space="preserve">Toplam maaş gideri = Ortalama maaş </t>
        </r>
        <r>
          <rPr>
            <sz val="9"/>
            <color rgb="FF000000"/>
            <rFont val="Tahoma"/>
            <family val="2"/>
          </rPr>
          <t>×</t>
        </r>
        <r>
          <rPr>
            <sz val="9"/>
            <color rgb="FF000000"/>
            <rFont val="Tahoma"/>
            <family val="2"/>
          </rPr>
          <t xml:space="preserve"> Çalışan sayısı
</t>
        </r>
      </text>
    </comment>
    <comment ref="J13" authorId="0" shapeId="0" xr:uid="{00000000-0006-0000-0000-00000D000000}">
      <text>
        <r>
          <rPr>
            <sz val="9"/>
            <color rgb="FF000000"/>
            <rFont val="Tahoma"/>
            <family val="2"/>
          </rPr>
          <t xml:space="preserve">Toplam maaş gideri = Ortalama maaş </t>
        </r>
        <r>
          <rPr>
            <sz val="9"/>
            <color rgb="FF000000"/>
            <rFont val="Tahoma"/>
            <family val="2"/>
          </rPr>
          <t>×</t>
        </r>
        <r>
          <rPr>
            <sz val="9"/>
            <color rgb="FF000000"/>
            <rFont val="Tahoma"/>
            <family val="2"/>
          </rPr>
          <t xml:space="preserve"> Çalışan sayısı
</t>
        </r>
      </text>
    </comment>
    <comment ref="B14" authorId="0" shapeId="0" xr:uid="{00000000-0006-0000-0000-00000E000000}">
      <text>
        <r>
          <rPr>
            <sz val="11"/>
            <color rgb="FF000000"/>
            <rFont val="Tahoma"/>
            <family val="2"/>
          </rPr>
          <t xml:space="preserve">
</t>
        </r>
        <r>
          <rPr>
            <sz val="11"/>
            <color rgb="FF000000"/>
            <rFont val="Arial"/>
            <family val="2"/>
          </rPr>
          <t xml:space="preserve">Şirketin büyüklüğüne ve sektörüne bağlı olarak, kâr oranı negatife inebileceği gibi gelirin %100’ünün üzerine de çıkabilir.
</t>
        </r>
        <r>
          <rPr>
            <sz val="11"/>
            <color rgb="FF000000"/>
            <rFont val="Arial"/>
            <family val="2"/>
          </rPr>
          <t xml:space="preserve">Genellikle kâr, gelirin </t>
        </r>
        <r>
          <rPr>
            <b/>
            <sz val="11"/>
            <color rgb="FF000000"/>
            <rFont val="Arial"/>
            <family val="2"/>
          </rPr>
          <t>%7 ila %14’ü</t>
        </r>
        <r>
          <rPr>
            <sz val="11"/>
            <color rgb="FF000000"/>
            <rFont val="Arial"/>
            <family val="2"/>
          </rPr>
          <t xml:space="preserve"> arasında olur. Bizim örnek şirketlerimizde temkinli bir yaklaşımla </t>
        </r>
        <r>
          <rPr>
            <b/>
            <sz val="11"/>
            <color rgb="FF000000"/>
            <rFont val="Arial"/>
            <family val="2"/>
          </rPr>
          <t>%7</t>
        </r>
        <r>
          <rPr>
            <sz val="11"/>
            <color rgb="FF000000"/>
            <rFont val="Arial"/>
            <family val="2"/>
          </rPr>
          <t xml:space="preserve"> olarak varsayılmıştır.</t>
        </r>
      </text>
    </comment>
    <comment ref="C15" authorId="0" shapeId="0" xr:uid="{00000000-0006-0000-0000-00000F000000}">
      <text>
        <r>
          <rPr>
            <sz val="9"/>
            <color rgb="FF000000"/>
            <rFont val="Tahoma"/>
            <family val="2"/>
          </rPr>
          <t xml:space="preserve">% Kâr = Kâr </t>
        </r>
        <r>
          <rPr>
            <sz val="9"/>
            <color rgb="FF000000"/>
            <rFont val="Tahoma"/>
            <family val="2"/>
          </rPr>
          <t>÷</t>
        </r>
        <r>
          <rPr>
            <sz val="9"/>
            <color rgb="FF000000"/>
            <rFont val="Tahoma"/>
            <family val="2"/>
          </rPr>
          <t xml:space="preserve"> Gelir</t>
        </r>
      </text>
    </comment>
    <comment ref="I15" authorId="0" shapeId="0" xr:uid="{00000000-0006-0000-0000-000010000000}">
      <text>
        <r>
          <rPr>
            <sz val="9"/>
            <color rgb="FF000000"/>
            <rFont val="Arial"/>
            <family val="2"/>
          </rPr>
          <t xml:space="preserve">% Kâr = Kâr </t>
        </r>
        <r>
          <rPr>
            <sz val="9"/>
            <color rgb="FF000000"/>
            <rFont val="Arial"/>
            <family val="2"/>
          </rPr>
          <t>÷</t>
        </r>
        <r>
          <rPr>
            <sz val="9"/>
            <color rgb="FF000000"/>
            <rFont val="Arial"/>
            <family val="2"/>
          </rPr>
          <t xml:space="preserve"> Gelir
</t>
        </r>
      </text>
    </comment>
    <comment ref="J15" authorId="0" shapeId="0" xr:uid="{00000000-0006-0000-0000-000011000000}">
      <text>
        <r>
          <rPr>
            <sz val="9"/>
            <color rgb="FF000000"/>
            <rFont val="Arial"/>
            <family val="2"/>
          </rPr>
          <t xml:space="preserve">% Kâr = Kâr </t>
        </r>
        <r>
          <rPr>
            <sz val="9"/>
            <color rgb="FF000000"/>
            <rFont val="Arial"/>
            <family val="2"/>
          </rPr>
          <t>÷</t>
        </r>
        <r>
          <rPr>
            <sz val="9"/>
            <color rgb="FF000000"/>
            <rFont val="Arial"/>
            <family val="2"/>
          </rPr>
          <t xml:space="preserve"> Gelir
</t>
        </r>
      </text>
    </comment>
    <comment ref="H19" authorId="0" shapeId="0" xr:uid="{00000000-0006-0000-0000-000012000000}">
      <text>
        <r>
          <rPr>
            <sz val="11"/>
            <color rgb="FF000000"/>
            <rFont val="Tahoma"/>
            <family val="2"/>
          </rPr>
          <t>Şirket, değer zinciri boyunca yüksek profilli çevresel ve sosyal mega sorunlara katkıda bulunan geride kalmış (laggard) bir konumdadır. Bu durum, şirketin rekabetçi konumunu, yüksek fiyatlandırma gücünü ve müşteriler, toplumlar ve düzenleyici kurumlar nezdindeki sosyal faaliyet iznini tehlikeye atar; bu da gelir kaybına ve izin süreçlerinde gecikmelere veya reddedilmelere yol açar.</t>
        </r>
      </text>
    </comment>
    <comment ref="B20" authorId="0" shapeId="0" xr:uid="{00000000-0006-0000-0000-000013000000}">
      <text>
        <r>
          <rPr>
            <sz val="11"/>
            <color rgb="FF000000"/>
            <rFont val="Tahoma"/>
            <family val="2"/>
          </rPr>
          <t xml:space="preserve">
</t>
        </r>
        <r>
          <rPr>
            <sz val="11"/>
            <color rgb="FF000000"/>
            <rFont val="Arial"/>
            <family val="2"/>
          </rPr>
          <t>Şirket, geleceğe yönelik hedeflere açıkça bağlılık göstererek ve performans farklarını bilinçli şekilde kapatarak güvenilir, sorumlu bir kurumsal vatandaş olarak imajını ve toplumsal faaliyet iznini güçlendirir. Benzer değerlere sahip müşterilerle iyi niyet ilişkisi kurar. Şirketin ve ürünlerin sürdürülebilirlik özellikleri, onları farklılaştıran unsurlar olup sürdürülebilirlik açısından rekabet avantajı sağlar.</t>
        </r>
      </text>
    </comment>
    <comment ref="H20" authorId="0" shapeId="0" xr:uid="{00000000-0006-0000-0000-000014000000}">
      <text>
        <r>
          <rPr>
            <sz val="11"/>
            <color rgb="FF000000"/>
            <rFont val="Tahoma"/>
            <family val="2"/>
          </rPr>
          <t>Giderek artan şekilde, B2B işlemlerde satın alma kriterlerinde karbon yönetimine önemli bir ağırlık verilmektedir. ABD hükümetinin Genel Hizmetler İdaresi gibi kamu kuruluşlarına tedarik sağlayan firmalar ya da Wal-Mart gibi büyük perakende zincirleri, artık karbon ayak izi ve sürdürülebilirlik odaklı satın alma kriterlerinden gelen baskıyı daha fazla hissetmektedir. Bu kriterlerin teklif değerlendirmesindeki ağırlığı birkaç yıl önce %5 civarındayken, bugün %15’e kadar çıkmıştır. Temkinli bir varsayımla, bir şirketin iklim değişikliği tehdidine karşı karbon salımını azaltmaya yönelik yeterli adımlar atmaması durumunda, B2C ve B2B müşterilerin memnuniyetsizliği nedeniyle gelirinin %5’ini kaybedebileceğini ve müşterilerin %25 olasılıkla, çevreye zarar verdiğini düşündükleri şirketleri ve ürünleri satın almayarak bu duruma tepki göstereceklerini varsayıyoruz.</t>
        </r>
      </text>
    </comment>
    <comment ref="B21" authorId="0" shapeId="0" xr:uid="{00000000-0006-0000-0000-000015000000}">
      <text>
        <r>
          <rPr>
            <sz val="11"/>
            <color rgb="FF000000"/>
            <rFont val="Arial"/>
            <family val="2"/>
          </rPr>
          <t xml:space="preserve">Sertifikalı “yeşil” (enerji, su ve malzeme açısından verimli) ürünler, çevreye duyarlı B2C ve B2B müşterileri çeker. “Etik / adil ticaret” ürünleri ise sosyal sorumluluk sahibi müşterilerin ilgisini çeker.
</t>
        </r>
        <r>
          <rPr>
            <sz val="11"/>
            <color rgb="FF000000"/>
            <rFont val="Arial"/>
            <family val="2"/>
          </rPr>
          <t xml:space="preserve">Ek gelir kaynakları şunlardır:
</t>
        </r>
        <r>
          <rPr>
            <sz val="11"/>
            <color rgb="FF000000"/>
            <rFont val="Arial"/>
            <family val="2"/>
          </rPr>
          <t xml:space="preserve">Karbon kredileri
</t>
        </r>
        <r>
          <rPr>
            <sz val="11"/>
            <color rgb="FF000000"/>
            <rFont val="Arial"/>
            <family val="2"/>
          </rPr>
          <t xml:space="preserve">Temiz teknolojilere ait telif hakları veya patentler
</t>
        </r>
        <r>
          <rPr>
            <sz val="11"/>
            <color rgb="FF000000"/>
            <rFont val="Arial"/>
            <family val="2"/>
          </rPr>
          <t xml:space="preserve">Fazla yerinde üretilen enerji
</t>
        </r>
        <r>
          <rPr>
            <sz val="11"/>
            <color rgb="FF000000"/>
            <rFont val="Arial"/>
            <family val="2"/>
          </rPr>
          <t xml:space="preserve">“Yeşil tahvil” gelirleri
</t>
        </r>
        <r>
          <rPr>
            <sz val="11"/>
            <color rgb="FF000000"/>
            <rFont val="Arial"/>
            <family val="2"/>
          </rPr>
          <t>Yeniden değerlendirilen atıklardan elde edilen kazançlar</t>
        </r>
      </text>
    </comment>
    <comment ref="H21" authorId="0" shapeId="0" xr:uid="{00000000-0006-0000-0000-000016000000}">
      <text>
        <r>
          <rPr>
            <sz val="11"/>
            <color rgb="FF000000"/>
            <rFont val="Tahoma"/>
            <family val="2"/>
          </rPr>
          <t xml:space="preserve">
</t>
        </r>
        <r>
          <rPr>
            <sz val="11"/>
            <color rgb="FF000000"/>
            <rFont val="Arial"/>
            <family val="2"/>
          </rPr>
          <t xml:space="preserve">Birçok malzeme — yenilenebilir besinler, yenilenemeyen doğal kaynaklar ve su — zamanla </t>
        </r>
        <r>
          <rPr>
            <b/>
            <sz val="11"/>
            <color rgb="FF000000"/>
            <rFont val="Arial"/>
            <family val="2"/>
          </rPr>
          <t>azaldıkça</t>
        </r>
        <r>
          <rPr>
            <sz val="11"/>
            <color rgb="FF000000"/>
            <rFont val="Arial"/>
            <family val="2"/>
          </rPr>
          <t xml:space="preserve">, </t>
        </r>
        <r>
          <rPr>
            <b/>
            <sz val="11"/>
            <color rgb="FF000000"/>
            <rFont val="Arial"/>
            <family val="2"/>
          </rPr>
          <t>güvenilir miktarlarda temin edilmeleri zorlaştıkça</t>
        </r>
        <r>
          <rPr>
            <sz val="11"/>
            <color rgb="FF000000"/>
            <rFont val="Arial"/>
            <family val="2"/>
          </rPr>
          <t xml:space="preserve"> ve </t>
        </r>
        <r>
          <rPr>
            <b/>
            <sz val="11"/>
            <color rgb="FF000000"/>
            <rFont val="Arial"/>
            <family val="2"/>
          </rPr>
          <t>erişimleri güçleştikçe</t>
        </r>
        <r>
          <rPr>
            <sz val="11"/>
            <color rgb="FF000000"/>
            <rFont val="Arial"/>
            <family val="2"/>
          </rPr>
          <t xml:space="preserve">, </t>
        </r>
        <r>
          <rPr>
            <b/>
            <sz val="11"/>
            <color rgb="FF000000"/>
            <rFont val="Arial"/>
            <family val="2"/>
          </rPr>
          <t>daha pahalı hale gelebilir</t>
        </r>
        <r>
          <rPr>
            <sz val="11"/>
            <color rgb="FF000000"/>
            <rFont val="Arial"/>
            <family val="2"/>
          </rPr>
          <t xml:space="preserve">. Mevcut süreçlerde ve tasarımlarda kullanılan geleneksel malzemelerin maliyeti artar.
</t>
        </r>
        <r>
          <rPr>
            <sz val="11"/>
            <color rgb="FF000000"/>
            <rFont val="Arial"/>
            <family val="2"/>
          </rPr>
          <t xml:space="preserve">Temkinli bir varsayımla, </t>
        </r>
        <r>
          <rPr>
            <b/>
            <sz val="11"/>
            <color rgb="FF000000"/>
            <rFont val="Arial"/>
            <family val="2"/>
          </rPr>
          <t>su ve malzeme yönetimi konusunda kötü bir itibara sahip olan</t>
        </r>
        <r>
          <rPr>
            <sz val="11"/>
            <color rgb="FF000000"/>
            <rFont val="Arial"/>
            <family val="2"/>
          </rPr>
          <t xml:space="preserve">, su nötr olma ve yalnızca sorumlu kaynaklardan malzeme kullanma yolunda ilerlemeyen </t>
        </r>
        <r>
          <rPr>
            <b/>
            <sz val="11"/>
            <color rgb="FF000000"/>
            <rFont val="Arial"/>
            <family val="2"/>
          </rPr>
          <t>geride kalmış (laggard) şirketlerin gelirinin %5’inin bu nedenle riske girebileceğini</t>
        </r>
        <r>
          <rPr>
            <sz val="11"/>
            <color rgb="FF000000"/>
            <rFont val="Arial"/>
            <family val="2"/>
          </rPr>
          <t xml:space="preserve"> ve bunun gerçekleşme olasılığının </t>
        </r>
        <r>
          <rPr>
            <b/>
            <sz val="11"/>
            <color rgb="FF000000"/>
            <rFont val="Arial"/>
            <family val="2"/>
          </rPr>
          <t>%25</t>
        </r>
        <r>
          <rPr>
            <sz val="11"/>
            <color rgb="FF000000"/>
            <rFont val="Arial"/>
            <family val="2"/>
          </rPr>
          <t xml:space="preserve"> olduğunu varsayıyoruz.</t>
        </r>
      </text>
    </comment>
    <comment ref="B22" authorId="0" shapeId="0" xr:uid="{00000000-0006-0000-0000-000017000000}">
      <text>
        <r>
          <rPr>
            <sz val="11"/>
            <color rgb="FF000000"/>
            <rFont val="Arial"/>
            <family val="2"/>
          </rPr>
          <t xml:space="preserve">Ürünlerle birlikte sunulan destek hizmetleri ile yenilikçi finansman ve kiralama teklifleri, mevcut ve yeni pazarlarda B2C ve B2B müşterilerin ilgisini çekebilir.
</t>
        </r>
        <r>
          <rPr>
            <sz val="11"/>
            <color rgb="FF000000"/>
            <rFont val="Arial"/>
            <family val="2"/>
          </rPr>
          <t>Müşteriler, ürünlerin sağladığı hizmetleri (örneğin, araç yerine ulaşım) tercih ederken, şirket döngüsel ekonomi kapsamında ürün sorumluluğunu sürdürmeye devam eder.</t>
        </r>
      </text>
    </comment>
    <comment ref="H22" authorId="0" shapeId="0" xr:uid="{00000000-0006-0000-0000-000018000000}">
      <text>
        <r>
          <rPr>
            <sz val="11"/>
            <color rgb="FF000000"/>
            <rFont val="Tahoma"/>
            <family val="2"/>
          </rPr>
          <t xml:space="preserve">
</t>
        </r>
        <r>
          <rPr>
            <b/>
            <sz val="11"/>
            <color rgb="FF000000"/>
            <rFont val="Arial"/>
            <family val="2"/>
          </rPr>
          <t>Atık maliyetleri artmaktadır:</t>
        </r>
        <r>
          <rPr>
            <sz val="11"/>
            <color rgb="FF000000"/>
            <rFont val="Arial"/>
            <family val="2"/>
          </rPr>
          <t xml:space="preserve"> Satın alınan ancak sonrasında atık haline gelen malzemelerin maliyeti yükselmekte; atık önleme süreçlerini yönetmek için gereken iş gücü maliyeti artmakta; </t>
        </r>
        <r>
          <rPr>
            <b/>
            <sz val="11"/>
            <color rgb="FF000000"/>
            <rFont val="Arial"/>
            <family val="2"/>
          </rPr>
          <t>atıkların nihai bertarafı için uygulanan arıtma maliyetleri</t>
        </r>
        <r>
          <rPr>
            <sz val="11"/>
            <color rgb="FF000000"/>
            <rFont val="Arial"/>
            <family val="2"/>
          </rPr>
          <t xml:space="preserve">, sıkılaşan düzenlemeler nedeniyle yükselmekte; ayrıca </t>
        </r>
        <r>
          <rPr>
            <b/>
            <sz val="11"/>
            <color rgb="FF000000"/>
            <rFont val="Arial"/>
            <family val="2"/>
          </rPr>
          <t>taşıma ve döküm ücretleri</t>
        </r>
        <r>
          <rPr>
            <sz val="11"/>
            <color rgb="FF000000"/>
            <rFont val="Arial"/>
            <family val="2"/>
          </rPr>
          <t xml:space="preserve">, dolmakta olan atık sahaları nedeniyle tırmanmaktadır.
</t>
        </r>
        <r>
          <rPr>
            <sz val="11"/>
            <color rgb="FF000000"/>
            <rFont val="Arial"/>
            <family val="2"/>
          </rPr>
          <t xml:space="preserve">Temkinli bir varsayımla, </t>
        </r>
        <r>
          <rPr>
            <b/>
            <sz val="11"/>
            <color rgb="FF000000"/>
            <rFont val="Arial"/>
            <family val="2"/>
          </rPr>
          <t>malzeme ve atık yönetimi konusunda kötü bir itibara sahip olan şirketlerin yıllık gelirlerinin %5’i risk altındadır</t>
        </r>
        <r>
          <rPr>
            <sz val="11"/>
            <color rgb="FF000000"/>
            <rFont val="Arial"/>
            <family val="2"/>
          </rPr>
          <t xml:space="preserve"> ve </t>
        </r>
        <r>
          <rPr>
            <b/>
            <sz val="11"/>
            <color rgb="FF000000"/>
            <rFont val="Arial"/>
            <family val="2"/>
          </rPr>
          <t>müşterilerin başka firmaları tercih etmesi nedeniyle gelir kaybı yaşanma olasılığı %20’dir.</t>
        </r>
      </text>
    </comment>
    <comment ref="H23" authorId="0" shapeId="0" xr:uid="{00000000-0006-0000-0000-000019000000}">
      <text>
        <r>
          <rPr>
            <sz val="11"/>
            <color rgb="FF000000"/>
            <rFont val="Tahoma"/>
            <family val="2"/>
          </rPr>
          <t>Artık şirketlerden yalnızca kendi operasyonları hakkında raporlama yapmaları beklenmiyor; aynı zamanda tedarikçilerinin faaliyetlerinden de sorumlu tutuluyorlar. Bir şirketin itibarı, tedarik zincirindeki ya da müşterileri arasındaki en kötü davranış sergileyen aktörün itibarı kadar güçlüdür. Yani değer zinciri etkileri gün geçtikçe daha çok önem kazanmaktadır. Bu bağlamda, şirketin tedarikçilerinin veya müşterilerinin sosyal ve/veya çevresel açıdan sorumsuz davranışları nedeniyle, şirketin yıllık gelirinin %5’inin riske girebileceğini ve bunun gerçekleşme olasılığının %10 olduğunu temkinli bir şekilde varsayıyoruz.</t>
        </r>
      </text>
    </comment>
    <comment ref="H24" authorId="0" shapeId="0" xr:uid="{00000000-0006-0000-0000-00001A000000}">
      <text>
        <r>
          <rPr>
            <sz val="11"/>
            <color rgb="FF000000"/>
            <rFont val="Tahoma"/>
            <family val="2"/>
          </rPr>
          <t>Çevresel araştırma grubu Trucost tarafından yapılan bir çalışmada, 2008 yılında dünyanın en büyük 3.000 şirketinin yol açtığı çevresel zararların maliyeti yaklaşık 2,2 trilyon dolar olarak tahmin edilmiştir. Bu rakam, şirketlerin ortalama gelirlerinin %6 ila %7’sine denk gelmektedir. Bu doğrultuda, hayati ekosistemlere verilen dışsallaştırılmış zararların kamuoyunca öğrenilmesi durumunda, bir şirketin gelirinin %5’inin riske girebileceğini ve bu etkinin önümüzdeki 3 ila 5 yıl içinde içselleştirilmesi ihtimalinin yalnızca %1 olduğunu son derece temkinli bir varsayımla kabul ediyoruz.</t>
        </r>
      </text>
    </comment>
    <comment ref="H25" authorId="0" shapeId="0" xr:uid="{00000000-0006-0000-0000-00001B000000}">
      <text>
        <r>
          <rPr>
            <sz val="11"/>
            <color rgb="FF000000"/>
            <rFont val="Tahoma"/>
            <family val="2"/>
          </rPr>
          <t>Kâr yoksa, misyon da yoktur. Sosyal sorumluluk ve sürdürülebilirlik, kuruluşun misyonunu sürdürebilmesi için yeterli gelir ve kârlılık elde etmeyi de kapsar. Ürün fiyatlarına sağlıklı bir kâr marjı yerleştirmekte hiçbir yanlış yoktur. Ancak, zayıf bir kurumsal sosyal sorumluluk (CSR) itibarı ve kontrolsüz maliyetler, şirketin kâr marjını tehlikeye atabilir. Bu nedenle, iyi CSR uygulamayan şirketlerin fiyat dezavantajı yaşayarak gelirlerinin %10’unu riske atabileceklerini ve bunun gerçekleşme olasılığının %10 olduğunu temkinli bir yaklaşımla varsayıyoruz.</t>
        </r>
      </text>
    </comment>
    <comment ref="B26" authorId="0" shapeId="0" xr:uid="{00000000-0006-0000-0000-00001C000000}">
      <text>
        <r>
          <rPr>
            <sz val="11"/>
            <color rgb="FF000000"/>
            <rFont val="Tahoma"/>
            <family val="2"/>
          </rPr>
          <t xml:space="preserve">
</t>
        </r>
        <r>
          <rPr>
            <sz val="11"/>
            <color rgb="FF000000"/>
            <rFont val="Arial"/>
            <family val="2"/>
          </rPr>
          <t xml:space="preserve">Tasarruf çabaları; aydınlatma, ısıtma ve soğutma, pompalar ve motorlar, bilgi teknolojileri ve ulaşımda kullanılan elektrik ve yakıt tüketimini azaltır. Bu verimlilikler; çalışan davranışlarındaki değişikliklerden, daha enerji verimli teknolojilerden ve yeşil bina iyileştirmelerinden kaynaklanır. Yenilenebilir enerji maliyetleri hızla düşerken, bu enerji kaynaklarına geçiş yapmak da enerji maliyetlerini azaltabilir.
</t>
        </r>
        <r>
          <rPr>
            <sz val="11"/>
            <color rgb="FF000000"/>
            <rFont val="Arial"/>
            <family val="2"/>
          </rPr>
          <t xml:space="preserve">Bazı şirketler, enerji ihtiyaçlarının %100’ünden fazlasını kendi tesislerinde üretebilmektedir. Bu durumda “maliyet” bir gelir kaynağına dönüşür ve enerji tasarrufu %100’ün üzerine çıkabilir.
</t>
        </r>
        <r>
          <rPr>
            <b/>
            <sz val="11"/>
            <color rgb="FF000000"/>
            <rFont val="Arial"/>
            <family val="2"/>
          </rPr>
          <t>Veriform</t>
        </r>
        <r>
          <rPr>
            <sz val="11"/>
            <color rgb="FF000000"/>
            <rFont val="Arial"/>
            <family val="2"/>
          </rPr>
          <t xml:space="preserve"> adlı küçük bir metal işleme şirketi, yalnızca 3 yıl içinde elektrik tüketimini %58, doğalgaz tüketimini ise %90 oranında azaltmayı başarmıştır. Her bir girişim için ortalama geri ödeme süresi 6,3 aydır.
</t>
        </r>
        <r>
          <rPr>
            <sz val="11"/>
            <color rgb="FF000000"/>
            <rFont val="Arial"/>
            <family val="2"/>
          </rPr>
          <t xml:space="preserve">Biz bu çalışmada, şirketlerin elektrik ve yakıt faturalarında </t>
        </r>
        <r>
          <rPr>
            <b/>
            <sz val="11"/>
            <color rgb="FF000000"/>
            <rFont val="Arial"/>
            <family val="2"/>
          </rPr>
          <t>en az %75 net tasarruf</t>
        </r>
        <r>
          <rPr>
            <sz val="11"/>
            <color rgb="FF000000"/>
            <rFont val="Arial"/>
            <family val="2"/>
          </rPr>
          <t xml:space="preserve"> sağlayacağını temkinli bir şekilde varsayıyoruz.
</t>
        </r>
        <r>
          <rPr>
            <sz val="11"/>
            <color rgb="FF000000"/>
            <rFont val="Tahoma"/>
            <family val="2"/>
          </rPr>
          <t xml:space="preserve">
</t>
        </r>
      </text>
    </comment>
    <comment ref="H26" authorId="0" shapeId="0" xr:uid="{00000000-0006-0000-0000-00001D000000}">
      <text>
        <r>
          <rPr>
            <sz val="11"/>
            <color rgb="FF000000"/>
            <rFont val="Arial"/>
            <family val="2"/>
          </rPr>
          <t xml:space="preserve">Her şirket, şiddetli hava olayları, siyasi ayaklanmalar, uzun süren ruhsat gecikmeleri veya değer zincirindeki diğer aksaklıklar nedeniyle kendine özgü fiziksel ve operasyonel risklerle karşı karşıyadır. Özellikle küresel ölçekte faaliyet gösteren ve çok sayıda tedarikçiye sahip şirketler için, şiddetli hava olayları sonrası tedarik zinciri dayanıklılığı giderek daha önemli bir konu haline gelmiştir. Tedarikçilerin bulunduğu bölgelerde ya da taşıma esnasında yaşanabilecek fırtınalar, tedarik süreçlerini sekteye uğratabilir ve şirketi daha pahalı alternatif kaynaklara yönelmeye zorlayabilir.
</t>
        </r>
        <r>
          <rPr>
            <sz val="11"/>
            <color rgb="FF000000"/>
            <rFont val="Arial"/>
            <family val="2"/>
          </rPr>
          <t xml:space="preserve">Yukarıdaki paragraftaki “şiddetli hava olayı” ifadesini “sokaklarda isyan” ile değiştirirsek, aynı argümanlar bu durumlar için de geçerli olur.
</t>
        </r>
        <r>
          <rPr>
            <sz val="11"/>
            <color rgb="FF000000"/>
            <rFont val="Arial"/>
            <family val="2"/>
          </rPr>
          <t xml:space="preserve">Bir şirketin tedarikçileri ve/veya müşterileri doğal afetler ya da sivil karışıklıklar nedeniyle kesintiye uğrarsa, </t>
        </r>
        <r>
          <rPr>
            <b/>
            <sz val="11"/>
            <color rgb="FF000000"/>
            <rFont val="Arial"/>
            <family val="2"/>
          </rPr>
          <t>gelirinin %2’si oranında bir kayıp yaşanabileceğini</t>
        </r>
        <r>
          <rPr>
            <sz val="11"/>
            <color rgb="FF000000"/>
            <rFont val="Arial"/>
            <family val="2"/>
          </rPr>
          <t xml:space="preserve"> varsayıyoruz. Doğal ve siyasi afetlerin sıklığı ve şiddeti giderek artıyor gibi görünse de, </t>
        </r>
        <r>
          <rPr>
            <b/>
            <sz val="11"/>
            <color rgb="FF000000"/>
            <rFont val="Arial"/>
            <family val="2"/>
          </rPr>
          <t>gelir akışının kesintiye uğrama olasılığını temkinli bir şekilde %5 olarak</t>
        </r>
        <r>
          <rPr>
            <sz val="11"/>
            <color rgb="FF000000"/>
            <rFont val="Arial"/>
            <family val="2"/>
          </rPr>
          <t xml:space="preserve"> alıyoruz.</t>
        </r>
      </text>
    </comment>
    <comment ref="B30" authorId="0" shapeId="0" xr:uid="{00000000-0006-0000-0000-00001E000000}">
      <text>
        <r>
          <rPr>
            <sz val="11"/>
            <color rgb="FF000000"/>
            <rFont val="Arial"/>
            <family val="2"/>
          </rPr>
          <t xml:space="preserve">Araştırmalar, şirketlerin satın alıp “tükettiği” malzemelerin %60 ila %90’ının satılabilir ürünlerde hiç kullanılmadan israf edildiğini göstermektedir. Yani bu malzemeler boşa harcanmaktadır.
</t>
        </r>
        <r>
          <rPr>
            <sz val="11"/>
            <color rgb="FF000000"/>
            <rFont val="Arial"/>
            <family val="2"/>
          </rPr>
          <t xml:space="preserve">Oldukça temkinli bir varsayım yapmak adına, satın alınan malzeme ve suyun yalnızca </t>
        </r>
        <r>
          <rPr>
            <b/>
            <sz val="11"/>
            <color rgb="FF000000"/>
            <rFont val="Arial"/>
            <family val="2"/>
          </rPr>
          <t>%30’unun</t>
        </r>
        <r>
          <rPr>
            <sz val="11"/>
            <color rgb="FF000000"/>
            <rFont val="Arial"/>
            <family val="2"/>
          </rPr>
          <t xml:space="preserve"> daha sonra israf edildiğini kabul ediyoruz.
</t>
        </r>
        <r>
          <rPr>
            <sz val="11"/>
            <color rgb="FF000000"/>
            <rFont val="Arial"/>
            <family val="2"/>
          </rPr>
          <t xml:space="preserve">
</t>
        </r>
      </text>
    </comment>
    <comment ref="H30" authorId="0" shapeId="0" xr:uid="{00000000-0006-0000-0000-00001F000000}">
      <text>
        <r>
          <rPr>
            <sz val="11"/>
            <color rgb="FF000000"/>
            <rFont val="Arial"/>
            <family val="2"/>
          </rPr>
          <t xml:space="preserve">Fosil yakıt fiyatları giderek daha dalgalı hale geliyor. Son zamanlarda düşmüş olsa da, fosil yakıt fiyatlarının önümüzdeki dönemde artması bekleniyor. Bazı bölgelerde yenilenebilir enerji fiyatları fosil yakıtlarla eşit seviyeye gelmiş durumda; diğer bölgelerde ise bu seviyeye yaklaşmakta. Ayrıca, bazı bölgelerde yenilenebilir enerjiye yönelik teşvikler de sunulmaktadır.
</t>
        </r>
        <r>
          <rPr>
            <sz val="11"/>
            <color rgb="FF000000"/>
            <rFont val="Arial"/>
            <family val="2"/>
          </rPr>
          <t>Oldukça temkinli bir yaklaşımla, geleneksel enerji maliyetlerinin önümüzdeki üç ila beş yıl içinde %10 artacağını varsayıyoruz. Bu artışın şirketlerin enerji giderlerinde kendini göstereceği olasılığını ise %75 olarak değerlendiriyoruz.</t>
        </r>
      </text>
    </comment>
    <comment ref="B32" authorId="0" shapeId="0" xr:uid="{00000000-0006-0000-0000-000020000000}">
      <text>
        <r>
          <rPr>
            <b/>
            <sz val="11"/>
            <color rgb="FF000000"/>
            <rFont val="Arial"/>
            <family val="2"/>
          </rPr>
          <t>Toplam atık maliyetine katkıda bulunan dört unsur vardır:</t>
        </r>
        <r>
          <rPr>
            <sz val="11"/>
            <color rgb="FF000000"/>
            <rFont val="Arial"/>
            <family val="2"/>
          </rPr>
          <t xml:space="preserve">
</t>
        </r>
        <r>
          <rPr>
            <b/>
            <sz val="11"/>
            <color rgb="FF000000"/>
            <rFont val="Arial"/>
            <family val="2"/>
          </rPr>
          <t>%60:</t>
        </r>
        <r>
          <rPr>
            <sz val="11"/>
            <color rgb="FF000000"/>
            <rFont val="Arial"/>
            <family val="2"/>
          </rPr>
          <t xml:space="preserve"> Satın alınıp daha sonra israf edilen malzeme maliyeti
</t>
        </r>
        <r>
          <rPr>
            <sz val="11"/>
            <color rgb="FF000000"/>
            <rFont val="Arial"/>
            <family val="2"/>
          </rPr>
          <t xml:space="preserve">(Buna hammadde, su, yardımcı malzemeler ve ambalaj malzemeleri dahildir.)
</t>
        </r>
        <r>
          <rPr>
            <b/>
            <sz val="11"/>
            <color rgb="FF000000"/>
            <rFont val="Arial"/>
            <family val="2"/>
          </rPr>
          <t>%20:</t>
        </r>
        <r>
          <rPr>
            <sz val="11"/>
            <color rgb="FF000000"/>
            <rFont val="Arial"/>
            <family val="2"/>
          </rPr>
          <t xml:space="preserve"> İsraf edilmeden önce malzeme ve suyun işlenme maliyeti
</t>
        </r>
        <r>
          <rPr>
            <b/>
            <sz val="11"/>
            <color rgb="FF000000"/>
            <rFont val="Arial"/>
            <family val="2"/>
          </rPr>
          <t>%10:</t>
        </r>
        <r>
          <rPr>
            <sz val="11"/>
            <color rgb="FF000000"/>
            <rFont val="Arial"/>
            <family val="2"/>
          </rPr>
          <t xml:space="preserve"> Atık önleme ve çevresel yönetim maliyeti
</t>
        </r>
        <r>
          <rPr>
            <sz val="11"/>
            <color rgb="FF000000"/>
            <rFont val="Arial"/>
            <family val="2"/>
          </rPr>
          <t xml:space="preserve">(Çevresel yönetim için personel ve dış hizmetlerin maliyeti; çevresel izleme, değerlendirme, denetim ve doğal yaşam alanlarının korunması giderlerini içerir.)
</t>
        </r>
        <r>
          <rPr>
            <b/>
            <sz val="11"/>
            <color rgb="FF000000"/>
            <rFont val="Arial"/>
            <family val="2"/>
          </rPr>
          <t>%10:</t>
        </r>
        <r>
          <rPr>
            <sz val="11"/>
            <color rgb="FF000000"/>
            <rFont val="Arial"/>
            <family val="2"/>
          </rPr>
          <t xml:space="preserve"> Atık işleme ve bertaraf maliyeti
</t>
        </r>
        <r>
          <rPr>
            <sz val="11"/>
            <color rgb="FF000000"/>
            <rFont val="Arial"/>
            <family val="2"/>
          </rPr>
          <t xml:space="preserve">(Buna döküm ücretleri, harçlar, vergiler; ceza ve yaptırımlar; ilgili personel giderleri; çevresel sorumluluklar için sigorta; temizlik, iyileştirme, geri kazanım ve devreden çıkarma için ayrılan karşılıklar dahildir.)
</t>
        </r>
        <r>
          <rPr>
            <b/>
            <sz val="11"/>
            <color rgb="FF000000"/>
            <rFont val="Arial"/>
            <family val="2"/>
          </rPr>
          <t>― Kaynak: Environmental Management Accounting Procedures and Principles, Birleşmiş Milletler Sürdürülebilir Kalkınma Bölümü, 2001, s. 19 ve 59 ―</t>
        </r>
        <r>
          <rPr>
            <sz val="11"/>
            <color rgb="FF000000"/>
            <rFont val="Arial"/>
            <family val="2"/>
          </rPr>
          <t xml:space="preserve">
</t>
        </r>
        <r>
          <rPr>
            <sz val="11"/>
            <color rgb="FF000000"/>
            <rFont val="Arial"/>
            <family val="2"/>
          </rPr>
          <t xml:space="preserve">Eğer </t>
        </r>
        <r>
          <rPr>
            <b/>
            <sz val="11"/>
            <color rgb="FF000000"/>
            <rFont val="Arial"/>
            <family val="2"/>
          </rPr>
          <t>(Satın alınıp daha sonra israf edilen malzeme maliyeti) = Toplam atık maliyetinin %60’ı</t>
        </r>
        <r>
          <rPr>
            <sz val="11"/>
            <color rgb="FF000000"/>
            <rFont val="Arial"/>
            <family val="2"/>
          </rPr>
          <t xml:space="preserve"> ise,
</t>
        </r>
        <r>
          <rPr>
            <b/>
            <sz val="11"/>
            <color rgb="FF000000"/>
            <rFont val="Arial"/>
            <family val="2"/>
          </rPr>
          <t xml:space="preserve">(Toplam atık maliyeti) = (Satın alınıp israf edilen malzeme maliyeti) </t>
        </r>
        <r>
          <rPr>
            <b/>
            <sz val="11"/>
            <color rgb="FF000000"/>
            <rFont val="Arial"/>
            <family val="2"/>
          </rPr>
          <t>÷</t>
        </r>
        <r>
          <rPr>
            <b/>
            <sz val="11"/>
            <color rgb="FF000000"/>
            <rFont val="Arial"/>
            <family val="2"/>
          </rPr>
          <t xml:space="preserve"> %60</t>
        </r>
        <r>
          <rPr>
            <sz val="11"/>
            <color rgb="FF000000"/>
            <rFont val="Arial"/>
            <family val="2"/>
          </rPr>
          <t xml:space="preserve"> şeklinde hesaplanır.
</t>
        </r>
      </text>
    </comment>
    <comment ref="B33" authorId="0" shapeId="0" xr:uid="{00000000-0006-0000-0000-000021000000}">
      <text>
        <r>
          <rPr>
            <sz val="11"/>
            <color rgb="FF000000"/>
            <rFont val="Arial"/>
            <family val="2"/>
          </rPr>
          <t xml:space="preserve">Atık maliyetleri; satın alınıp daha sonra israf edilen malzeme ve suyun maliyetini, atık önleme yönetimini, israf edilmeden önce bu malzemelerin işlenmesini ve atıkların bertaraf edilmesini kapsar. Şirket, operasyonel yan ürünlerini azaltıp yeniden değerlendirerek atığı sistemden çıkarmayı hedefler.
</t>
        </r>
        <r>
          <rPr>
            <b/>
            <sz val="11"/>
            <color rgb="FF000000"/>
            <rFont val="Arial"/>
            <family val="2"/>
          </rPr>
          <t>Procter &amp; Gamble, Unilever, Interface, Wal-Mart, Kraft, Ford, Kimberly Clark</t>
        </r>
        <r>
          <rPr>
            <sz val="11"/>
            <color rgb="FF000000"/>
            <rFont val="Arial"/>
            <family val="2"/>
          </rPr>
          <t xml:space="preserve"> gibi pek çok şirket, birçok tesisinde </t>
        </r>
        <r>
          <rPr>
            <b/>
            <sz val="11"/>
            <color rgb="FF000000"/>
            <rFont val="Arial"/>
            <family val="2"/>
          </rPr>
          <t>sıfır atık gömme (Zero Landfill Waste - ZLF)</t>
        </r>
        <r>
          <rPr>
            <sz val="11"/>
            <color rgb="FF000000"/>
            <rFont val="Arial"/>
            <family val="2"/>
          </rPr>
          <t xml:space="preserve"> hedefini gerçekleştirmekte ve bu sayede büyük tasarruflar sağlamakta, hatta yeni gelir kaynakları elde etmektedir.
</t>
        </r>
        <r>
          <rPr>
            <b/>
            <sz val="11"/>
            <color rgb="FF000000"/>
            <rFont val="Arial"/>
            <family val="2"/>
          </rPr>
          <t>GM (General Motors)</t>
        </r>
        <r>
          <rPr>
            <sz val="11"/>
            <color rgb="FF000000"/>
            <rFont val="Arial"/>
            <family val="2"/>
          </rPr>
          <t xml:space="preserve">, 2007–2010 yılları arasında çeşitli geri dönüşüm faaliyetlerinden </t>
        </r>
        <r>
          <rPr>
            <b/>
            <sz val="11"/>
            <color rgb="FF000000"/>
            <rFont val="Arial"/>
            <family val="2"/>
          </rPr>
          <t>2,5 milyar dolar</t>
        </r>
        <r>
          <rPr>
            <sz val="11"/>
            <color rgb="FF000000"/>
            <rFont val="Arial"/>
            <family val="2"/>
          </rPr>
          <t xml:space="preserve"> gelir elde etmiş ve hâlen yılda </t>
        </r>
        <r>
          <rPr>
            <b/>
            <sz val="11"/>
            <color rgb="FF000000"/>
            <rFont val="Arial"/>
            <family val="2"/>
          </rPr>
          <t>1 milyar dolar</t>
        </r>
        <r>
          <rPr>
            <sz val="11"/>
            <color rgb="FF000000"/>
            <rFont val="Arial"/>
            <family val="2"/>
          </rPr>
          <t xml:space="preserve"> hurda satışından kazanç sağlamaktadır. Üstelik bu, sadece kendi operasyonlarında malzeme yeniden kullanımı ve değerlendirmesiyle elde edilen değerin üzerine eklenmiştir.
</t>
        </r>
        <r>
          <rPr>
            <b/>
            <sz val="11"/>
            <color rgb="FF000000"/>
            <rFont val="Arial"/>
            <family val="2"/>
          </rPr>
          <t>Bu çalışmada, döngüsel ekonomi uygulamaları göz önünde bulundurularak atıklardan sağlanacak net tasarrufun temkinli bir yaklaşımla %20 olacağı varsayılmıştır.</t>
        </r>
        <r>
          <rPr>
            <sz val="11"/>
            <color rgb="FF000000"/>
            <rFont val="Arial"/>
            <family val="2"/>
          </rPr>
          <t xml:space="preserve">
</t>
        </r>
      </text>
    </comment>
    <comment ref="H34" authorId="0" shapeId="0" xr:uid="{00000000-0006-0000-0000-000022000000}">
      <text>
        <r>
          <rPr>
            <sz val="11"/>
            <color rgb="FF000000"/>
            <rFont val="Arial"/>
            <family val="2"/>
          </rPr>
          <t xml:space="preserve">Karbon fiyatlandırmasının uygulanması kaçınılmazdır; çünkü çeşitli bölgeler sera gazı (GHG) emisyonlarını azaltmak için “piyasa güçleri” ve “fiyat sinyalleri” yoluyla fosil yakıt kullanımını caydırmayı hedeflemektedir. Bu fiyatlandırma, ya “sınır ve ticaret” (cap-and-trade) ya da “karbon vergisi” sistemiyle hayata geçirilebilir. Şirket, karbon vergisi ödemek ya da emisyon kredisi satın almak zorunda kalabilir.
</t>
        </r>
        <r>
          <rPr>
            <sz val="11"/>
            <color rgb="FF000000"/>
            <rFont val="Arial"/>
            <family val="2"/>
          </rPr>
          <t xml:space="preserve">Corporate Knights’in S&amp;P/TSX 60 şirketleri için yaptığı karbon verimliliği analizine göre, ton başına ortalama 3.361 $ gelir elde edilmektedir; bu da 1 milyon $ gelir başına yaklaşık 298 ton karbon emisyonuna denk gelmektedir. Risk projeksiyonumuzda kaba bir hesaplama kuralı olarak 1 milyon $ gelir başına 300 ton karbon varsayılmaktadır. Karbon için temkinli bir yaklaşımla ton başına 20 $ maliyet öngörülmüştür ve karbon giderlerindeki azalma ile enerji giderlerindeki azalma eşit kabul edilmiştir.
</t>
        </r>
        <r>
          <rPr>
            <sz val="11"/>
            <color rgb="FF000000"/>
            <rFont val="Arial"/>
            <family val="2"/>
          </rPr>
          <t>Sektöre bağlı olarak karbon fiyatının ya da vergisinin mali etkileri oldukça büyük olabilir. Bu nedenle karbon fiyatlamasının %100 oranında (yani şu an yokken tamamen uygulanması) gerçekleşeceğini ve bu durumun olasılığını %75 olarak varsayıyoruz.</t>
        </r>
      </text>
    </comment>
    <comment ref="B35" authorId="0" shapeId="0" xr:uid="{00000000-0006-0000-0000-000023000000}">
      <text>
        <r>
          <rPr>
            <sz val="11"/>
            <color rgb="FF000000"/>
            <rFont val="Arial"/>
            <family val="2"/>
          </rPr>
          <t xml:space="preserve">Bu tutar, çevresel verimlilik projelerinden elde edilen tasarrufların, yeni projeleri finanse etmek üzere kullanılan döner bir sermaye havuzuna aktarılabileceğini göstermek amacıyla kullanılmaktadır.
</t>
        </r>
        <r>
          <rPr>
            <sz val="11"/>
            <color rgb="FF000000"/>
            <rFont val="Arial"/>
            <family val="2"/>
          </rPr>
          <t xml:space="preserve">Bir şirket, bu tür bir </t>
        </r>
        <r>
          <rPr>
            <b/>
            <sz val="11"/>
            <color rgb="FF000000"/>
            <rFont val="Arial"/>
            <family val="2"/>
          </rPr>
          <t>Sürdürülebilirlik Sermaye Rezervi</t>
        </r>
        <r>
          <rPr>
            <sz val="11"/>
            <color rgb="FF000000"/>
            <rFont val="Arial"/>
            <family val="2"/>
          </rPr>
          <t xml:space="preserve"> kullanmamayı tercih ederse, ayrılan tutar sıfır olur ve tüm tasarruf doğrudan net kâra yansır.
</t>
        </r>
        <r>
          <rPr>
            <sz val="11"/>
            <color rgb="FF000000"/>
            <rFont val="Arial"/>
            <family val="2"/>
          </rPr>
          <t xml:space="preserve">Bu ayrılan tutar, tasarrufların herhangi bir oranı olabilir; biz temkinli bir varsayımla </t>
        </r>
        <r>
          <rPr>
            <b/>
            <sz val="11"/>
            <color rgb="FF000000"/>
            <rFont val="Arial"/>
            <family val="2"/>
          </rPr>
          <t>%50</t>
        </r>
        <r>
          <rPr>
            <sz val="11"/>
            <color rgb="FF000000"/>
            <rFont val="Arial"/>
            <family val="2"/>
          </rPr>
          <t xml:space="preserve"> olarak kabul ediyoruz.</t>
        </r>
      </text>
    </comment>
    <comment ref="H38" authorId="0" shapeId="0" xr:uid="{00000000-0006-0000-0000-000024000000}">
      <text>
        <r>
          <rPr>
            <sz val="11"/>
            <color rgb="FF000000"/>
            <rFont val="Arial"/>
            <family val="2"/>
          </rPr>
          <t xml:space="preserve">Hem yenilenebilir biyolojik besinler hem de yenilenemez teknik/insan yapımı besinler zamanla daha pahalı hale gelebilir; çünkü bu kaynaklar kıtlaşmakta, güvenilir miktarlarda temin edilmeleri zorlaşmakta ve erişimleri daha zahmetli hale gelmektedir. Aynı durum su için de geçerlidir. Mevcut süreç ve tasarımlarda kullanılan geleneksel malzemelerin maliyeti artmaktadır.
</t>
        </r>
        <r>
          <rPr>
            <sz val="11"/>
            <color rgb="FF000000"/>
            <rFont val="Arial"/>
            <family val="2"/>
          </rPr>
          <t>Bu nedenle, önümüzdeki üç ila beş yıl içinde malzeme ve su maliyetlerinin %5 oranında artacağı varsayımını son derece temkinli bir tahmin olarak kabul ediyoruz. Ayrıca, şirketlerin %75 olasılıkla bu artışı göreceğini varsayıyoruz.</t>
        </r>
      </text>
    </comment>
    <comment ref="B42" authorId="0" shapeId="0" xr:uid="{00000000-0006-0000-0000-000025000000}">
      <text>
        <r>
          <rPr>
            <sz val="11"/>
            <color rgb="FF000000"/>
            <rFont val="Arial"/>
            <family val="2"/>
          </rPr>
          <t xml:space="preserve">Bu, yukarıda yer alan “Satın alınıp daha sonra israf edilen malzemelerin” tersidir (karşılığıdır). Bu değer otomatik olarak hesaplanır, bu nedenle yüzde oranını değiştirmeyin.
</t>
        </r>
      </text>
    </comment>
    <comment ref="H42" authorId="0" shapeId="0" xr:uid="{00000000-0006-0000-0000-000026000000}">
      <text>
        <r>
          <rPr>
            <sz val="11"/>
            <color rgb="FF000000"/>
            <rFont val="Arial"/>
            <family val="2"/>
          </rPr>
          <t xml:space="preserve">Atık maliyetleri artmaktadır: Öncelikle, sonrasında israf edilen malzemelerin satın alma maliyetleri yükselmektedir; atık önleme çalışmalarını yönetmek için gereken iş gücü maliyetleri artmaktadır; düzenlemeler sıkılaştıkça nihai atık arıtma maliyetleri yükselmektedir; ayrıca, depolama alanlarının dolmasıyla birlikte taşıma ve boşaltma ücretleri de hızla artmaktadır.
</t>
        </r>
        <r>
          <rPr>
            <sz val="11"/>
            <color rgb="FF000000"/>
            <rFont val="Arial"/>
            <family val="2"/>
          </rPr>
          <t>Bu doğrultuda, önümüzdeki üç ila beş yıl içinde atık maliyetlerinin %5 oranında artacağı varsayımı son derece temkinli bir yaklaşımdır. Ayrıca, şirketlerin bu maliyet artışını yaşama olasılığı %75 olarak öngörülmektedir.</t>
        </r>
      </text>
    </comment>
    <comment ref="B44" authorId="0" shapeId="0" xr:uid="{00000000-0006-0000-0000-000027000000}">
      <text>
        <r>
          <rPr>
            <sz val="11"/>
            <color rgb="FF000000"/>
            <rFont val="Tahoma"/>
            <family val="2"/>
          </rPr>
          <t xml:space="preserve">
</t>
        </r>
        <r>
          <rPr>
            <sz val="11"/>
            <color rgb="FF000000"/>
            <rFont val="Arial"/>
            <family val="2"/>
          </rPr>
          <t xml:space="preserve">Tasarruf çalışmaları; tesislerin ve ekipmanların temizliğinde kullanılan, çalışanların hijyeni için tüketilen, buharlaşma yoluyla kaybolan ve ürünlerin içinde yer alan su miktarını azaltır.
</t>
        </r>
        <r>
          <rPr>
            <sz val="11"/>
            <color rgb="FF000000"/>
            <rFont val="Arial"/>
            <family val="2"/>
          </rPr>
          <t xml:space="preserve">Şirket, ürün ve ambalajlarda kullanılan malzemelerde </t>
        </r>
        <r>
          <rPr>
            <b/>
            <sz val="11"/>
            <color rgb="FF000000"/>
            <rFont val="Arial"/>
            <family val="2"/>
          </rPr>
          <t>demateryalizasyon</t>
        </r>
        <r>
          <rPr>
            <sz val="11"/>
            <color rgb="FF000000"/>
            <rFont val="Arial"/>
            <family val="2"/>
          </rPr>
          <t xml:space="preserve">, </t>
        </r>
        <r>
          <rPr>
            <b/>
            <sz val="11"/>
            <color rgb="FF000000"/>
            <rFont val="Arial"/>
            <family val="2"/>
          </rPr>
          <t>ikame</t>
        </r>
        <r>
          <rPr>
            <sz val="11"/>
            <color rgb="FF000000"/>
            <rFont val="Arial"/>
            <family val="2"/>
          </rPr>
          <t xml:space="preserve"> ve </t>
        </r>
        <r>
          <rPr>
            <b/>
            <sz val="11"/>
            <color rgb="FF000000"/>
            <rFont val="Arial"/>
            <family val="2"/>
          </rPr>
          <t>geri dönüştürülmüş malzeme kullanımı</t>
        </r>
        <r>
          <rPr>
            <sz val="11"/>
            <color rgb="FF000000"/>
            <rFont val="Arial"/>
            <family val="2"/>
          </rPr>
          <t xml:space="preserve"> yoluyla malzeme maliyetlerinde net tasarruf sağlar.
</t>
        </r>
      </text>
    </comment>
    <comment ref="B46" authorId="0" shapeId="0" xr:uid="{00000000-0006-0000-0000-000028000000}">
      <text>
        <r>
          <rPr>
            <sz val="11"/>
            <color rgb="FF000000"/>
            <rFont val="Arial"/>
            <family val="2"/>
          </rPr>
          <t xml:space="preserve">Bu tutar, çevresel verimlilik (eko-verimlilik) projelerinden elde edilen tasarrufların, yeni projeleri finanse etmek için kullanılan döner bir sermaye havuzuna aktarılabileceğini göstermek amacıyla kullanılır.
</t>
        </r>
        <r>
          <rPr>
            <sz val="11"/>
            <color rgb="FF000000"/>
            <rFont val="Arial"/>
            <family val="2"/>
          </rPr>
          <t xml:space="preserve">Bu tutar, tasarrufların herhangi bir oranı olabilir; biz temkinli bir yaklaşımla </t>
        </r>
        <r>
          <rPr>
            <b/>
            <sz val="11"/>
            <color rgb="FF000000"/>
            <rFont val="Arial"/>
            <family val="2"/>
          </rPr>
          <t>%50</t>
        </r>
        <r>
          <rPr>
            <sz val="11"/>
            <color rgb="FF000000"/>
            <rFont val="Arial"/>
            <family val="2"/>
          </rPr>
          <t xml:space="preserve"> varsayıyoruz.
</t>
        </r>
        <r>
          <rPr>
            <sz val="11"/>
            <color rgb="FF000000"/>
            <rFont val="Arial"/>
            <family val="2"/>
          </rPr>
          <t xml:space="preserve">Eğer bir şirket bu tür bir </t>
        </r>
        <r>
          <rPr>
            <b/>
            <sz val="11"/>
            <color rgb="FF000000"/>
            <rFont val="Arial"/>
            <family val="2"/>
          </rPr>
          <t>Sürdürülebilirlik Sermaye Rezervi</t>
        </r>
        <r>
          <rPr>
            <sz val="11"/>
            <color rgb="FF000000"/>
            <rFont val="Arial"/>
            <family val="2"/>
          </rPr>
          <t xml:space="preserve"> kullanmamayı tercih ederse, ayrılan tutar </t>
        </r>
        <r>
          <rPr>
            <b/>
            <sz val="11"/>
            <color rgb="FF000000"/>
            <rFont val="Arial"/>
            <family val="2"/>
          </rPr>
          <t>sıfır</t>
        </r>
        <r>
          <rPr>
            <sz val="11"/>
            <color rgb="FF000000"/>
            <rFont val="Arial"/>
            <family val="2"/>
          </rPr>
          <t xml:space="preserve"> olur ve tüm tasarruf doğrudan </t>
        </r>
        <r>
          <rPr>
            <b/>
            <sz val="11"/>
            <color rgb="FF000000"/>
            <rFont val="Arial"/>
            <family val="2"/>
          </rPr>
          <t>net kâra</t>
        </r>
        <r>
          <rPr>
            <sz val="11"/>
            <color rgb="FF000000"/>
            <rFont val="Arial"/>
            <family val="2"/>
          </rPr>
          <t xml:space="preserve"> yansır.</t>
        </r>
      </text>
    </comment>
    <comment ref="H47" authorId="0" shapeId="0" xr:uid="{00000000-0006-0000-0000-000029000000}">
      <text>
        <r>
          <rPr>
            <sz val="11"/>
            <color rgb="FF000000"/>
            <rFont val="Arial"/>
            <family val="2"/>
          </rPr>
          <t xml:space="preserve">Sürdürülebilirlik konusunda zayıf bir geçmişe sahip şirketler, daha riskli borçlu veya yatırım fırsatları olarak değerlendirilebilir ve gerekli sermaye için prim ödemek zorunda kalabilir. Bu şirketler ayrıca yenileme çalışmaları, karbon dengelemesi oluşturma ya da şiddetli hava olaylarından kaynaklanan hasarları onarma gibi faaliyetleri desteklemek için ek sermayeye ihtiyaç duyabilir.
</t>
        </r>
        <r>
          <rPr>
            <sz val="11"/>
            <color rgb="FF000000"/>
            <rFont val="Arial"/>
            <family val="2"/>
          </rPr>
          <t xml:space="preserve">Borçlu firmaların kredi notu, çevresel olaylarla ilgili hukuki, itibar ve düzenleyici risklerden etkilenir. Çevresel performansı zayıf olan şirketler, borç finansmanında daha yüksek maliyet öderken; çevre skorları yüksek olan şirketler daha düşük faizle borçlanabilir. Bu fark 64 baz puana kadar çıkabilmekte ve giderek artmaktadır.
― Rob Bauer ve Daniel Hann, “Corporate Environmental Management and Credit Risk,” 23 Aralık 2010, s. 3. ―
</t>
        </r>
        <r>
          <rPr>
            <sz val="11"/>
            <color rgb="FF000000"/>
            <rFont val="Arial"/>
            <family val="2"/>
          </rPr>
          <t>Biz burada temkinli bir varsayım yaparak, sürdürülebilir şirketlerin uzun vadeli borçları için ödedikleri faiz oranında 60 baz puanlık bir indirim elde ettiğini ve bu uzun vadeli borcun gelirin %30'una eşdeğer olduğunu kabul ediyoruz.</t>
        </r>
      </text>
    </comment>
    <comment ref="H52" authorId="0" shapeId="0" xr:uid="{00000000-0006-0000-0000-00002A000000}">
      <text>
        <r>
          <rPr>
            <sz val="11"/>
            <color rgb="FF000000"/>
            <rFont val="Tahoma"/>
            <family val="2"/>
          </rPr>
          <t xml:space="preserve">
</t>
        </r>
        <r>
          <rPr>
            <sz val="11"/>
            <color rgb="FF000000"/>
            <rFont val="Arial"/>
            <family val="2"/>
          </rPr>
          <t>Şirketin değerleri ve davranışları, çalışanların değerleriyle örtüşmediğinde, çalışanlar ilgisiz ve bağlılıktan uzak hale gelebilir. Bu durumda çalışanların üretkenliği düşer ve şirketin başarısını destekleyecek yeniliklere enerji harcamazlar. Düşen verimlilik, iş yükünü karşılayabilmek için daha fazla çalışana ihtiyaç duyulmasına neden olur.</t>
        </r>
      </text>
    </comment>
    <comment ref="B53" authorId="0" shapeId="0" xr:uid="{00000000-0006-0000-0000-00002B000000}">
      <text>
        <r>
          <rPr>
            <sz val="11"/>
            <color rgb="FF000000"/>
            <rFont val="Arial"/>
            <family val="2"/>
          </rPr>
          <t xml:space="preserve">İşverenler, çalışanların kişisel nedenlerle ortaya çıkan devamsızlıklarının yaklaşık %60’ını ve buna bağlı verimlilik kaybını, esnek çalışma saatleri ve evden çalışma imkânları sunarak etkileyebilir. Ayrıca, çalışanların içsel motivasyonunu artıracak adımlar atarak doğrudan devamsızlık oranını da düşürebilir. Örneğin, üretim hedeflerinin gerçekçi olmasını sağlamak, çalışanlara daha anlamlı görevler vermek ve çalışma koşullarını iyileştirmek bu konuda etkilidir.
</t>
        </r>
        <r>
          <rPr>
            <sz val="11"/>
            <color rgb="FF000000"/>
            <rFont val="Arial"/>
            <family val="2"/>
          </rPr>
          <t xml:space="preserve">İşyeri gönüllülük programlarına katılan çalışanlar, hem fiziksel hem de duygusal sağlıklarının iyileştiğini, ayrıca iş arkadaşlarına ve şirketlerine karşı daha olumlu tutumlar geliştirdiklerini belirtmektedir.
</t>
        </r>
        <r>
          <rPr>
            <b/>
            <sz val="11"/>
            <color rgb="FF000000"/>
            <rFont val="Arial"/>
            <family val="2"/>
          </rPr>
          <t>Biz temkinli bir varsayımla, sürdürülebilirliğe yönelik insan kaynakları politikalarının ve programlarının, yüksek performanslı bir şirket kültürü yaratarak devamsızlık oranını en az %20 oranında azaltabileceğini varsayıyoruz.</t>
        </r>
        <r>
          <rPr>
            <sz val="11"/>
            <color rgb="FF000000"/>
            <rFont val="Arial"/>
            <family val="2"/>
          </rPr>
          <t xml:space="preserve"> Önceki çalışma ortamı ne kadar işlevsizse, bu değişim o kadar büyük olabilir.
</t>
        </r>
        <r>
          <rPr>
            <sz val="11"/>
            <color rgb="FF000000"/>
            <rFont val="Arial"/>
            <family val="2"/>
          </rPr>
          <t xml:space="preserve">Plansız devamsızlık oranını belirlemek zordur çünkü bu tür devamsızlıklar genellikle resmi olarak kaydedilmez. İş ilişkisi zayıf olan ve iş kaynaklı stres düzeyi yüksek olan çalışanlar en fazla devamsızlık yapanlardır.
</t>
        </r>
        <r>
          <rPr>
            <sz val="11"/>
            <color rgb="FF000000"/>
            <rFont val="Arial"/>
            <family val="2"/>
          </rPr>
          <t xml:space="preserve">Araştırmalar, </t>
        </r>
        <r>
          <rPr>
            <b/>
            <sz val="11"/>
            <color rgb="FF000000"/>
            <rFont val="Arial"/>
            <family val="2"/>
          </rPr>
          <t>plansız devamsızlığın bordro maliyetinin %2 ila %9’una</t>
        </r>
        <r>
          <rPr>
            <sz val="11"/>
            <color rgb="FF000000"/>
            <rFont val="Arial"/>
            <family val="2"/>
          </rPr>
          <t xml:space="preserve"> mal olduğunu göstermektedir. Biz bu aralığın temkinli tarafını dikkate alarak </t>
        </r>
        <r>
          <rPr>
            <b/>
            <sz val="11"/>
            <color rgb="FF000000"/>
            <rFont val="Arial"/>
            <family val="2"/>
          </rPr>
          <t>%2</t>
        </r>
        <r>
          <rPr>
            <sz val="11"/>
            <color rgb="FF000000"/>
            <rFont val="Arial"/>
            <family val="2"/>
          </rPr>
          <t xml:space="preserve"> oranını esas alıyoruz.
</t>
        </r>
      </text>
    </comment>
    <comment ref="B54" authorId="0" shapeId="0" xr:uid="{00000000-0006-0000-0000-00002C000000}">
      <text>
        <r>
          <rPr>
            <sz val="11"/>
            <color rgb="FF000000"/>
            <rFont val="Arial"/>
            <family val="2"/>
          </rPr>
          <t xml:space="preserve">Önemli bir çalışan kitlesi uzaktan çalıştığında, </t>
        </r>
        <r>
          <rPr>
            <b/>
            <sz val="11"/>
            <color rgb="FF000000"/>
            <rFont val="Arial"/>
            <family val="2"/>
          </rPr>
          <t>emlak maliyetlerinde ciddi tasarruflar</t>
        </r>
        <r>
          <rPr>
            <sz val="11"/>
            <color rgb="FF000000"/>
            <rFont val="Arial"/>
            <family val="2"/>
          </rPr>
          <t xml:space="preserve"> sağlanmasının yanı sıra, </t>
        </r>
        <r>
          <rPr>
            <b/>
            <sz val="11"/>
            <color rgb="FF000000"/>
            <rFont val="Arial"/>
            <family val="2"/>
          </rPr>
          <t>verimlilik artışı</t>
        </r>
        <r>
          <rPr>
            <sz val="11"/>
            <color rgb="FF000000"/>
            <rFont val="Arial"/>
            <family val="2"/>
          </rPr>
          <t xml:space="preserve"> da gözlemlenir. Evden çalışan (tam zamanlı ya da dönemsel) çalışanlar daha az kesintiye uğrar, zamanı daha iyi yönetir ve işe gidiş geliş süreleri yerine daha fazla çalışma saati elde eder. Ayrıca, kişisel ya da ailevi işler için </t>
        </r>
        <r>
          <rPr>
            <b/>
            <sz val="11"/>
            <color rgb="FF000000"/>
            <rFont val="Arial"/>
            <family val="2"/>
          </rPr>
          <t>plansız devamsızlık oranları düşer</t>
        </r>
        <r>
          <rPr>
            <sz val="11"/>
            <color rgb="FF000000"/>
            <rFont val="Arial"/>
            <family val="2"/>
          </rPr>
          <t xml:space="preserve"> ve </t>
        </r>
        <r>
          <rPr>
            <b/>
            <sz val="11"/>
            <color rgb="FF000000"/>
            <rFont val="Arial"/>
            <family val="2"/>
          </rPr>
          <t>hastalık izinleri azalır.</t>
        </r>
        <r>
          <rPr>
            <sz val="11"/>
            <color rgb="FF000000"/>
            <rFont val="Arial"/>
            <family val="2"/>
          </rPr>
          <t xml:space="preserve">
</t>
        </r>
        <r>
          <rPr>
            <sz val="11"/>
            <color rgb="FF000000"/>
            <rFont val="Arial"/>
            <family val="2"/>
          </rPr>
          <t xml:space="preserve">Çalışanların </t>
        </r>
        <r>
          <rPr>
            <b/>
            <sz val="11"/>
            <color rgb="FF000000"/>
            <rFont val="Arial"/>
            <family val="2"/>
          </rPr>
          <t>en az %40’ının</t>
        </r>
        <r>
          <rPr>
            <sz val="11"/>
            <color rgb="FF000000"/>
            <rFont val="Arial"/>
            <family val="2"/>
          </rPr>
          <t xml:space="preserve"> işleri uzaktan çalışmaya uygundur; ancak </t>
        </r>
        <r>
          <rPr>
            <b/>
            <sz val="11"/>
            <color rgb="FF000000"/>
            <rFont val="Arial"/>
            <family val="2"/>
          </rPr>
          <t>yalnızca %2’si</t>
        </r>
        <r>
          <rPr>
            <sz val="11"/>
            <color rgb="FF000000"/>
            <rFont val="Arial"/>
            <family val="2"/>
          </rPr>
          <t xml:space="preserve"> zamanının çoğunu evden çalışarak geçirir. Uzaktan çalışmaya uygun olan çalışanların yaklaşık </t>
        </r>
        <r>
          <rPr>
            <b/>
            <sz val="11"/>
            <color rgb="FF000000"/>
            <rFont val="Arial"/>
            <family val="2"/>
          </rPr>
          <t>%80’i</t>
        </r>
        <r>
          <rPr>
            <sz val="11"/>
            <color rgb="FF000000"/>
            <rFont val="Arial"/>
            <family val="2"/>
          </rPr>
          <t xml:space="preserve"> bu seçeneği istemektedir. Biz ise, çalışanların karbon ayak izini azaltmayı hedefleyen programların bir yan faydası olarak, </t>
        </r>
        <r>
          <rPr>
            <b/>
            <sz val="11"/>
            <color rgb="FF000000"/>
            <rFont val="Arial"/>
            <family val="2"/>
          </rPr>
          <t>ilave %10’luk bir kesimin daha uzaktan çalışmaya teşvik edilebileceğini</t>
        </r>
        <r>
          <rPr>
            <sz val="11"/>
            <color rgb="FF000000"/>
            <rFont val="Arial"/>
            <family val="2"/>
          </rPr>
          <t xml:space="preserve"> varsayıyoruz.
</t>
        </r>
        <r>
          <rPr>
            <sz val="11"/>
            <color rgb="FF000000"/>
            <rFont val="Arial"/>
            <family val="2"/>
          </rPr>
          <t xml:space="preserve">Bazı şirketler, uzaktan çalışan personelde </t>
        </r>
        <r>
          <rPr>
            <b/>
            <sz val="11"/>
            <color rgb="FF000000"/>
            <rFont val="Arial"/>
            <family val="2"/>
          </rPr>
          <t>%50’ye varan verimlilik artışları</t>
        </r>
        <r>
          <rPr>
            <sz val="11"/>
            <color rgb="FF000000"/>
            <rFont val="Arial"/>
            <family val="2"/>
          </rPr>
          <t xml:space="preserve"> bildirmektedir.
Biz bu çalışmada </t>
        </r>
        <r>
          <rPr>
            <b/>
            <sz val="11"/>
            <color rgb="FF000000"/>
            <rFont val="Arial"/>
            <family val="2"/>
          </rPr>
          <t>temkinli bir yaklaşımla %10’luk bir verimlilik artışı</t>
        </r>
        <r>
          <rPr>
            <sz val="11"/>
            <color rgb="FF000000"/>
            <rFont val="Arial"/>
            <family val="2"/>
          </rPr>
          <t xml:space="preserve"> varsayıyoruz.
</t>
        </r>
      </text>
    </comment>
    <comment ref="B55" authorId="0" shapeId="0" xr:uid="{00000000-0006-0000-0000-00002D000000}">
      <text>
        <r>
          <rPr>
            <sz val="11"/>
            <color rgb="FF000000"/>
            <rFont val="Arial"/>
            <family val="2"/>
          </rPr>
          <t xml:space="preserve">Müşteri ve iş arkadaşlarıyla toplantılar veya konferanslara katılım amacıyla yapılan </t>
        </r>
        <r>
          <rPr>
            <b/>
            <sz val="11"/>
            <color rgb="FF000000"/>
            <rFont val="Arial"/>
            <family val="2"/>
          </rPr>
          <t>iş seyahatlerini azaltmak</t>
        </r>
        <r>
          <rPr>
            <sz val="11"/>
            <color rgb="FF000000"/>
            <rFont val="Arial"/>
            <family val="2"/>
          </rPr>
          <t xml:space="preserve"> ve bunların yerine </t>
        </r>
        <r>
          <rPr>
            <b/>
            <sz val="11"/>
            <color rgb="FF000000"/>
            <rFont val="Arial"/>
            <family val="2"/>
          </rPr>
          <t>telekonferans</t>
        </r>
        <r>
          <rPr>
            <sz val="11"/>
            <color rgb="FF000000"/>
            <rFont val="Arial"/>
            <family val="2"/>
          </rPr>
          <t xml:space="preserve"> ve </t>
        </r>
        <r>
          <rPr>
            <b/>
            <sz val="11"/>
            <color rgb="FF000000"/>
            <rFont val="Arial"/>
            <family val="2"/>
          </rPr>
          <t>video konferans</t>
        </r>
        <r>
          <rPr>
            <sz val="11"/>
            <color rgb="FF000000"/>
            <rFont val="Arial"/>
            <family val="2"/>
          </rPr>
          <t xml:space="preserve"> kullanmak, iş gününde daha fazla </t>
        </r>
        <r>
          <rPr>
            <b/>
            <sz val="11"/>
            <color rgb="FF000000"/>
            <rFont val="Arial"/>
            <family val="2"/>
          </rPr>
          <t>verimli zaman</t>
        </r>
        <r>
          <rPr>
            <sz val="11"/>
            <color rgb="FF000000"/>
            <rFont val="Arial"/>
            <family val="2"/>
          </rPr>
          <t xml:space="preserve"> kazandırır.
</t>
        </r>
        <r>
          <rPr>
            <sz val="11"/>
            <color rgb="FF000000"/>
            <rFont val="Arial"/>
            <family val="2"/>
          </rPr>
          <t xml:space="preserve">Birçok işletmede telefonla yapılan telekonferanslar zaten kullanılmakta. Evden ya da ofisten yapılan video konferanslar da yaygın, etkili ve </t>
        </r>
        <r>
          <rPr>
            <b/>
            <sz val="11"/>
            <color rgb="FF000000"/>
            <rFont val="Arial"/>
            <family val="2"/>
          </rPr>
          <t>seyahat ile kirlilik azaltımı gibi çok büyük yan faydalar</t>
        </r>
        <r>
          <rPr>
            <sz val="11"/>
            <color rgb="FF000000"/>
            <rFont val="Arial"/>
            <family val="2"/>
          </rPr>
          <t xml:space="preserve"> sağlar.
</t>
        </r>
        <r>
          <rPr>
            <sz val="11"/>
            <color rgb="FF000000"/>
            <rFont val="Arial"/>
            <family val="2"/>
          </rPr>
          <t xml:space="preserve">Çalışanların görevine ve rolüne bağlı olarak seyahat sıklığı değişkenlik gösterebilir. Bugün seyahat eden çalışan sayısı ne olursa olsun, biz </t>
        </r>
        <r>
          <rPr>
            <b/>
            <sz val="11"/>
            <color rgb="FF000000"/>
            <rFont val="Arial"/>
            <family val="2"/>
          </rPr>
          <t>gelecekte iş gücünün %5’inin daha az seyahat edeceğini</t>
        </r>
        <r>
          <rPr>
            <sz val="11"/>
            <color rgb="FF000000"/>
            <rFont val="Arial"/>
            <family val="2"/>
          </rPr>
          <t xml:space="preserve"> varsayıyoruz.
</t>
        </r>
        <r>
          <rPr>
            <sz val="11"/>
            <color rgb="FF000000"/>
            <rFont val="Arial"/>
            <family val="2"/>
          </rPr>
          <t xml:space="preserve">Bu seyahat azalmasının nedenleri:
</t>
        </r>
        <r>
          <rPr>
            <sz val="11"/>
            <color rgb="FF000000"/>
            <rFont val="Arial"/>
            <family val="2"/>
          </rPr>
          <t xml:space="preserve">Seyahat maliyetleri,
</t>
        </r>
        <r>
          <rPr>
            <sz val="11"/>
            <color rgb="FF000000"/>
            <rFont val="Arial"/>
            <family val="2"/>
          </rPr>
          <t xml:space="preserve">İklim değişikliği endişeleri,
</t>
        </r>
        <r>
          <rPr>
            <sz val="11"/>
            <color rgb="FF000000"/>
            <rFont val="Arial"/>
            <family val="2"/>
          </rPr>
          <t xml:space="preserve">İş-yaşam dengesi kaygılarıdır.
</t>
        </r>
        <r>
          <rPr>
            <sz val="11"/>
            <color rgb="FF000000"/>
            <rFont val="Arial"/>
            <family val="2"/>
          </rPr>
          <t xml:space="preserve">Ayrıca, bu çalışanların </t>
        </r>
        <r>
          <rPr>
            <b/>
            <sz val="11"/>
            <color rgb="FF000000"/>
            <rFont val="Arial"/>
            <family val="2"/>
          </rPr>
          <t>verimliliğinde %5’lik bir artış</t>
        </r>
        <r>
          <rPr>
            <sz val="11"/>
            <color rgb="FF000000"/>
            <rFont val="Arial"/>
            <family val="2"/>
          </rPr>
          <t xml:space="preserve"> olacağını varsaymak, oldukça </t>
        </r>
        <r>
          <rPr>
            <b/>
            <sz val="11"/>
            <color rgb="FF000000"/>
            <rFont val="Arial"/>
            <family val="2"/>
          </rPr>
          <t>temkinli bir yaklaşımdır</t>
        </r>
        <r>
          <rPr>
            <sz val="11"/>
            <color rgb="FF000000"/>
            <rFont val="Arial"/>
            <family val="2"/>
          </rPr>
          <t xml:space="preserve">.
</t>
        </r>
      </text>
    </comment>
    <comment ref="B56" authorId="0" shapeId="0" xr:uid="{00000000-0006-0000-0000-00002E000000}">
      <text>
        <r>
          <rPr>
            <sz val="11"/>
            <color rgb="FF000000"/>
            <rFont val="Arial"/>
            <family val="2"/>
          </rPr>
          <t xml:space="preserve">Şirketin değerleri ve davranışları, çalışanların değerleriyle örtüştüğünde; çalışanlar daha bağlı, daha üretken ve daha yenilikçi olabilirler.
</t>
        </r>
        <r>
          <rPr>
            <sz val="11"/>
            <color rgb="FF000000"/>
            <rFont val="Arial"/>
            <family val="2"/>
          </rPr>
          <t xml:space="preserve">Çalışanlar, şirketin bilim temelli çevresel ve sosyal nihai hedeflerinden ilham alır ve motive olurlar.
</t>
        </r>
        <r>
          <rPr>
            <b/>
            <sz val="11"/>
            <color rgb="FF000000"/>
            <rFont val="Arial"/>
            <family val="2"/>
          </rPr>
          <t>Daha yüksek verimlilik</t>
        </r>
        <r>
          <rPr>
            <sz val="11"/>
            <color rgb="FF000000"/>
            <rFont val="Arial"/>
            <family val="2"/>
          </rPr>
          <t xml:space="preserve">, şirket büyürken </t>
        </r>
        <r>
          <rPr>
            <b/>
            <sz val="11"/>
            <color rgb="FF000000"/>
            <rFont val="Arial"/>
            <family val="2"/>
          </rPr>
          <t>daha az yeni çalışan ihtiyacı</t>
        </r>
        <r>
          <rPr>
            <sz val="11"/>
            <color rgb="FF000000"/>
            <rFont val="Arial"/>
            <family val="2"/>
          </rPr>
          <t xml:space="preserve"> doğmasına yol açar.</t>
        </r>
      </text>
    </comment>
    <comment ref="B57" authorId="0" shapeId="0" xr:uid="{00000000-0006-0000-0000-00002F000000}">
      <text>
        <r>
          <rPr>
            <sz val="11"/>
            <color rgb="FF000000"/>
            <rFont val="Arial"/>
            <family val="2"/>
          </rPr>
          <t xml:space="preserve">Çeşitli araştırmalar, yeşil binalarda çalışanların </t>
        </r>
        <r>
          <rPr>
            <b/>
            <sz val="11"/>
            <color rgb="FF000000"/>
            <rFont val="Arial"/>
            <family val="2"/>
          </rPr>
          <t>%6–16</t>
        </r>
        <r>
          <rPr>
            <sz val="11"/>
            <color rgb="FF000000"/>
            <rFont val="Arial"/>
            <family val="2"/>
          </rPr>
          <t xml:space="preserve">, </t>
        </r>
        <r>
          <rPr>
            <b/>
            <sz val="11"/>
            <color rgb="FF000000"/>
            <rFont val="Arial"/>
            <family val="2"/>
          </rPr>
          <t>%1–25</t>
        </r>
        <r>
          <rPr>
            <sz val="11"/>
            <color rgb="FF000000"/>
            <rFont val="Arial"/>
            <family val="2"/>
          </rPr>
          <t xml:space="preserve">, </t>
        </r>
        <r>
          <rPr>
            <b/>
            <sz val="11"/>
            <color rgb="FF000000"/>
            <rFont val="Arial"/>
            <family val="2"/>
          </rPr>
          <t>%7–15</t>
        </r>
        <r>
          <rPr>
            <sz val="11"/>
            <color rgb="FF000000"/>
            <rFont val="Arial"/>
            <family val="2"/>
          </rPr>
          <t xml:space="preserve"> ve hatta </t>
        </r>
        <r>
          <rPr>
            <b/>
            <sz val="11"/>
            <color rgb="FF000000"/>
            <rFont val="Arial"/>
            <family val="2"/>
          </rPr>
          <t>%1–34</t>
        </r>
        <r>
          <rPr>
            <sz val="11"/>
            <color rgb="FF000000"/>
            <rFont val="Arial"/>
            <family val="2"/>
          </rPr>
          <t xml:space="preserve"> oranlarında daha üretken olduğunu göstermektedir.
</t>
        </r>
        <r>
          <rPr>
            <b/>
            <sz val="11"/>
            <color rgb="FF000000"/>
            <rFont val="Arial"/>
            <family val="2"/>
          </rPr>
          <t>Biz temkinli bir yaklaşımla, %10'luk bir verimlilik artışı</t>
        </r>
        <r>
          <rPr>
            <sz val="11"/>
            <color rgb="FF000000"/>
            <rFont val="Arial"/>
            <family val="2"/>
          </rPr>
          <t xml:space="preserve"> varsayıyoruz.
</t>
        </r>
        <r>
          <rPr>
            <sz val="11"/>
            <color rgb="FF000000"/>
            <rFont val="Arial"/>
            <family val="2"/>
          </rPr>
          <t xml:space="preserve">Bazı çalışanlar hâlihazırda yeşil binalarda çalışıyor olabilir; bazıları ise hiçbir zaman böyle bir fırsata sahip olmayabilir.
Bu nedenle yine </t>
        </r>
        <r>
          <rPr>
            <b/>
            <sz val="11"/>
            <color rgb="FF000000"/>
            <rFont val="Arial"/>
            <family val="2"/>
          </rPr>
          <t>temkinli bir varsayımla</t>
        </r>
        <r>
          <rPr>
            <sz val="11"/>
            <color rgb="FF000000"/>
            <rFont val="Arial"/>
            <family val="2"/>
          </rPr>
          <t xml:space="preserve">, iş gücünün </t>
        </r>
        <r>
          <rPr>
            <b/>
            <sz val="11"/>
            <color rgb="FF000000"/>
            <rFont val="Arial"/>
            <family val="2"/>
          </rPr>
          <t>ilave %10’unun</t>
        </r>
        <r>
          <rPr>
            <sz val="11"/>
            <color rgb="FF000000"/>
            <rFont val="Arial"/>
            <family val="2"/>
          </rPr>
          <t xml:space="preserve"> yeşil binalarda çalışacağını öngörüyoruz.
</t>
        </r>
        <r>
          <rPr>
            <b/>
            <sz val="9"/>
            <color rgb="FF000000"/>
            <rFont val="Tahoma"/>
            <family val="2"/>
          </rPr>
          <t xml:space="preserve"> </t>
        </r>
      </text>
    </comment>
    <comment ref="B58" authorId="0" shapeId="0" xr:uid="{00000000-0006-0000-0000-000030000000}">
      <text>
        <r>
          <rPr>
            <sz val="11"/>
            <color rgb="FF000000"/>
            <rFont val="Arial"/>
            <family val="2"/>
          </rPr>
          <t xml:space="preserve">Birçok büyük organizasyonda, departmanlar arası çalışma ilişkileri neredeyse işlevsiz hale gelebilmektedir. Ancak departmanlar arası personelin birbirini tanıma ve ortak amaçlar doğrultusunda birlikte çalışma fırsatları arttıkça, aralarında dayanışma duygusu da gelişir.
</t>
        </r>
        <r>
          <rPr>
            <b/>
            <sz val="11"/>
            <color rgb="FF000000"/>
            <rFont val="Arial"/>
            <family val="2"/>
          </rPr>
          <t>Yeşil Takımlar (Green Teams)</t>
        </r>
        <r>
          <rPr>
            <sz val="11"/>
            <color rgb="FF000000"/>
            <rFont val="Arial"/>
            <family val="2"/>
          </rPr>
          <t xml:space="preserve"> gibi sürdürülebilirlik odaklı projelerde birlikte çalışmak, bu tür sürtüşmeleri azaltır; çünkü çalışanlar birlikte anlamlı hedeflere ulaşmak için iş birliği yapar.
</t>
        </r>
        <r>
          <rPr>
            <sz val="11"/>
            <color rgb="FF000000"/>
            <rFont val="Arial"/>
            <family val="2"/>
          </rPr>
          <t xml:space="preserve">Bu tür </t>
        </r>
        <r>
          <rPr>
            <b/>
            <sz val="11"/>
            <color rgb="FF000000"/>
            <rFont val="Arial"/>
            <family val="2"/>
          </rPr>
          <t>bağlılık ve uyum geliştirici fırsatlar</t>
        </r>
        <r>
          <rPr>
            <sz val="11"/>
            <color rgb="FF000000"/>
            <rFont val="Arial"/>
            <family val="2"/>
          </rPr>
          <t xml:space="preserve">, sadece sürdürülebilirlik projeleriyle sınırlı kalmaz; diğer projelerde de departmanlar birlikte çalışmaya devam eder, ürün, hizmet, süreç ve şirket kültüründe dönüşüm yaratacak şekilde </t>
        </r>
        <r>
          <rPr>
            <b/>
            <sz val="11"/>
            <color rgb="FF000000"/>
            <rFont val="Arial"/>
            <family val="2"/>
          </rPr>
          <t>yenilik üretirler</t>
        </r>
        <r>
          <rPr>
            <sz val="11"/>
            <color rgb="FF000000"/>
            <rFont val="Arial"/>
            <family val="2"/>
          </rPr>
          <t xml:space="preserve">.
</t>
        </r>
        <r>
          <rPr>
            <b/>
            <sz val="11"/>
            <color rgb="FF000000"/>
            <rFont val="Arial"/>
            <family val="2"/>
          </rPr>
          <t>Biz bu olumlu yansımanın çalışan verimliliğinde %10’luk bir artış sağlayacağını temkinli bir şekilde varsayıyoruz.</t>
        </r>
        <r>
          <rPr>
            <sz val="11"/>
            <color rgb="FF000000"/>
            <rFont val="Arial"/>
            <family val="2"/>
          </rPr>
          <t xml:space="preserve">
Şirket içinde bu tür </t>
        </r>
        <r>
          <rPr>
            <b/>
            <sz val="11"/>
            <color rgb="FF000000"/>
            <rFont val="Arial"/>
            <family val="2"/>
          </rPr>
          <t>çapraz fonksiyonel (departmanlar arası) programlar</t>
        </r>
        <r>
          <rPr>
            <sz val="11"/>
            <color rgb="FF000000"/>
            <rFont val="Arial"/>
            <family val="2"/>
          </rPr>
          <t xml:space="preserve"> ne kadar yaygınlaşırsa, bu oran da o kadar artacaktır. Ancak burada </t>
        </r>
        <r>
          <rPr>
            <b/>
            <sz val="11"/>
            <color rgb="FF000000"/>
            <rFont val="Arial"/>
            <family val="2"/>
          </rPr>
          <t>çok temkinli davranarak sadece %10’luk bir artış</t>
        </r>
        <r>
          <rPr>
            <sz val="11"/>
            <color rgb="FF000000"/>
            <rFont val="Arial"/>
            <family val="2"/>
          </rPr>
          <t xml:space="preserve"> öngörüyoruz.</t>
        </r>
      </text>
    </comment>
    <comment ref="B59" authorId="0" shapeId="0" xr:uid="{00000000-0006-0000-0000-000031000000}">
      <text>
        <r>
          <rPr>
            <sz val="11"/>
            <color rgb="FF000000"/>
            <rFont val="Arial"/>
            <family val="2"/>
          </rPr>
          <t xml:space="preserve">Şirketin değerleri ve davranışları, çalışanların değerleriyle örtüştüğünde; çalışanlar daha fazla bağlı, enerjik, üretken ve yenilikçi hale gelebilir.
Şirket yönetimi ve karar alma süreçleri, daha çeşitli ve sistematik bakış açıları sayesinde gelişir.
Daha yüksek verimlilik ise, şirket büyürken daha az yeni çalışan ihtiyacı doğurur.
</t>
        </r>
        <r>
          <rPr>
            <sz val="11"/>
            <color rgb="FF000000"/>
            <rFont val="Arial"/>
            <family val="2"/>
          </rPr>
          <t xml:space="preserve">Araştırmalar, çalışanların yalnızca </t>
        </r>
        <r>
          <rPr>
            <b/>
            <sz val="11"/>
            <color rgb="FF000000"/>
            <rFont val="Arial"/>
            <family val="2"/>
          </rPr>
          <t>%10-15’inin</t>
        </r>
        <r>
          <rPr>
            <sz val="11"/>
            <color rgb="FF000000"/>
            <rFont val="Arial"/>
            <family val="2"/>
          </rPr>
          <t xml:space="preserve"> aktif olarak işe bağlı olduğunu, </t>
        </r>
        <r>
          <rPr>
            <b/>
            <sz val="11"/>
            <color rgb="FF000000"/>
            <rFont val="Arial"/>
            <family val="2"/>
          </rPr>
          <t>%24-36’sının</t>
        </r>
        <r>
          <rPr>
            <sz val="11"/>
            <color rgb="FF000000"/>
            <rFont val="Arial"/>
            <family val="2"/>
          </rPr>
          <t xml:space="preserve"> ise aktif biçimde bağlı olmadığını göstermektedir.
İşe bağlı çalışanlar, hem daha üretken hem de daha yenilikçidir. Bu bağlılık, çalışanların önemsedikleri konularda gönüllü olmalarını sağlayan </t>
        </r>
        <r>
          <rPr>
            <b/>
            <sz val="11"/>
            <color rgb="FF000000"/>
            <rFont val="Arial"/>
            <family val="2"/>
          </rPr>
          <t>şirket destekli fırsatlarla</t>
        </r>
        <r>
          <rPr>
            <sz val="11"/>
            <color rgb="FF000000"/>
            <rFont val="Arial"/>
            <family val="2"/>
          </rPr>
          <t xml:space="preserve"> artar.
</t>
        </r>
        <r>
          <rPr>
            <b/>
            <sz val="11"/>
            <color rgb="FF000000"/>
            <rFont val="Arial"/>
            <family val="2"/>
          </rPr>
          <t>Örnek:</t>
        </r>
        <r>
          <rPr>
            <sz val="11"/>
            <color rgb="FF000000"/>
            <rFont val="Arial"/>
            <family val="2"/>
          </rPr>
          <t xml:space="preserve">
</t>
        </r>
        <r>
          <rPr>
            <b/>
            <sz val="11"/>
            <color rgb="FF000000"/>
            <rFont val="Arial"/>
            <family val="2"/>
          </rPr>
          <t>USANA</t>
        </r>
        <r>
          <rPr>
            <sz val="11"/>
            <color rgb="FF000000"/>
            <rFont val="Arial"/>
            <family val="2"/>
          </rPr>
          <t xml:space="preserve"> adlı şirket, birkaç yıl boyunca sabit satış rakamlarına sahipti. 2000 yılında </t>
        </r>
        <r>
          <rPr>
            <b/>
            <sz val="11"/>
            <color rgb="FF000000"/>
            <rFont val="Arial"/>
            <family val="2"/>
          </rPr>
          <t>Peggie Pelosi</t>
        </r>
        <r>
          <rPr>
            <sz val="11"/>
            <color rgb="FF000000"/>
            <rFont val="Arial"/>
            <family val="2"/>
          </rPr>
          <t xml:space="preserve">, Satış Başkan Yardımcısı olarak atandı.
Kurumsal kültürü dönüştürmek ve çalışanları motive etmek amacıyla, </t>
        </r>
        <r>
          <rPr>
            <b/>
            <sz val="11"/>
            <color rgb="FF000000"/>
            <rFont val="Arial"/>
            <family val="2"/>
          </rPr>
          <t>Children’s Hunger Fund</t>
        </r>
        <r>
          <rPr>
            <sz val="11"/>
            <color rgb="FF000000"/>
            <rFont val="Arial"/>
            <family val="2"/>
          </rPr>
          <t xml:space="preserve"> ile iş birliği yaparak gelişmekte olan ülkelerdeki çocuklara besin takviyesi sağlamaya başladı.
Tüm çalışanlar, müşteriler, yönetim kurulu üyeleri ve hissedarlar sürece dahil edildi; şirket ürünleri, bağışlar ve gönüllü zaman katkıları sunuldu.
</t>
        </r>
        <r>
          <rPr>
            <b/>
            <sz val="11"/>
            <color rgb="FF000000"/>
            <rFont val="Arial"/>
            <family val="2"/>
          </rPr>
          <t>Sonuç?</t>
        </r>
        <r>
          <rPr>
            <sz val="11"/>
            <color rgb="FF000000"/>
            <rFont val="Arial"/>
            <family val="2"/>
          </rPr>
          <t xml:space="preserve">
USANA, </t>
        </r>
        <r>
          <rPr>
            <b/>
            <sz val="11"/>
            <color rgb="FF000000"/>
            <rFont val="Arial"/>
            <family val="2"/>
          </rPr>
          <t>üç yıl içinde satışlarını iki katına çıkardı</t>
        </r>
        <r>
          <rPr>
            <sz val="11"/>
            <color rgb="FF000000"/>
            <rFont val="Arial"/>
            <family val="2"/>
          </rPr>
          <t xml:space="preserve"> (120 milyon dolardan 270 milyon dolara).
Hisse değeri </t>
        </r>
        <r>
          <rPr>
            <b/>
            <sz val="11"/>
            <color rgb="FF000000"/>
            <rFont val="Arial"/>
            <family val="2"/>
          </rPr>
          <t>%3.000 arttı</t>
        </r>
        <r>
          <rPr>
            <sz val="11"/>
            <color rgb="FF000000"/>
            <rFont val="Arial"/>
            <family val="2"/>
          </rPr>
          <t xml:space="preserve"> (1,70 dolardan 70 dolara).
Aynı çalışanlar, aynı müşteriler, aynı ürünlerle — sadece gönüllülük programı sonrasında bu değişim yaşandı.
Yani bu, işe daha fazla bağlı olan çalışanlarla elde edilen </t>
        </r>
        <r>
          <rPr>
            <b/>
            <sz val="11"/>
            <color rgb="FF000000"/>
            <rFont val="Arial"/>
            <family val="2"/>
          </rPr>
          <t>doğrudan verimlilik artışıdır!</t>
        </r>
        <r>
          <rPr>
            <sz val="11"/>
            <color rgb="FF000000"/>
            <rFont val="Arial"/>
            <family val="2"/>
          </rPr>
          <t xml:space="preserve">
— </t>
        </r>
        <r>
          <rPr>
            <i/>
            <sz val="11"/>
            <color rgb="FF000000"/>
            <rFont val="Arial"/>
            <family val="2"/>
          </rPr>
          <t>Peggie Pelosi, Corporate Karma, Orenda Publishing, 2007, s. 6-7</t>
        </r>
        <r>
          <rPr>
            <sz val="11"/>
            <color rgb="FF000000"/>
            <rFont val="Arial"/>
            <family val="2"/>
          </rPr>
          <t xml:space="preserve">
</t>
        </r>
        <r>
          <rPr>
            <b/>
            <sz val="11"/>
            <color rgb="FF000000"/>
            <rFont val="Arial"/>
            <family val="2"/>
          </rPr>
          <t>Biz burada oldukça temkinli bir yaklaşımla, çevresel ve sosyal konularda katkı yapma imkânı sunulan çalışanların verimliliğinde %10 artış</t>
        </r>
        <r>
          <rPr>
            <sz val="11"/>
            <color rgb="FF000000"/>
            <rFont val="Arial"/>
            <family val="2"/>
          </rPr>
          <t xml:space="preserve"> olacağını varsayıyoruz.
USANA örneği göz önüne alındığında bu oran </t>
        </r>
        <r>
          <rPr>
            <b/>
            <sz val="11"/>
            <color rgb="FF000000"/>
            <rFont val="Arial"/>
            <family val="2"/>
          </rPr>
          <t>%200 bile olabilir.</t>
        </r>
        <r>
          <rPr>
            <sz val="11"/>
            <color rgb="FF000000"/>
            <rFont val="Arial"/>
            <family val="2"/>
          </rPr>
          <t xml:space="preserve">
Ayrıca, şirketin yürüttüğü çevresel ve sosyal programlar sayesinde, </t>
        </r>
        <r>
          <rPr>
            <b/>
            <sz val="11"/>
            <color rgb="FF000000"/>
            <rFont val="Arial"/>
            <family val="2"/>
          </rPr>
          <t>ek %25’lik bir çalışan kitlesinin daha fazla bağlı ve üretken olacağı</t>
        </r>
        <r>
          <rPr>
            <sz val="11"/>
            <color rgb="FF000000"/>
            <rFont val="Arial"/>
            <family val="2"/>
          </rPr>
          <t xml:space="preserve"> varsayılmıştır.
</t>
        </r>
      </text>
    </comment>
    <comment ref="B61" authorId="0" shapeId="0" xr:uid="{00000000-0006-0000-0000-000032000000}">
      <text>
        <r>
          <rPr>
            <sz val="11"/>
            <color rgb="FF000000"/>
            <rFont val="Tahoma"/>
            <family val="2"/>
          </rPr>
          <t xml:space="preserve">
</t>
        </r>
        <r>
          <rPr>
            <sz val="11"/>
            <color rgb="FF000000"/>
            <rFont val="Arial"/>
            <family val="2"/>
          </rPr>
          <t xml:space="preserve">Çalışan verimliliği ve inovasyonundaki artıştan kaynaklanan </t>
        </r>
        <r>
          <rPr>
            <b/>
            <sz val="11"/>
            <color rgb="FF000000"/>
            <rFont val="Arial"/>
            <family val="2"/>
          </rPr>
          <t>bordro maliyeti tasarrufları</t>
        </r>
        <r>
          <rPr>
            <sz val="11"/>
            <color rgb="FF000000"/>
            <rFont val="Arial"/>
            <family val="2"/>
          </rPr>
          <t xml:space="preserve">, önemli seviyelere ulaşabilir. Ancak pek çok şirket, </t>
        </r>
        <r>
          <rPr>
            <b/>
            <sz val="11"/>
            <color rgb="FF000000"/>
            <rFont val="Arial"/>
            <family val="2"/>
          </rPr>
          <t>çalışan verimliliğini ya hiç ya da yeterince yakından takip etmediği</t>
        </r>
        <r>
          <rPr>
            <sz val="11"/>
            <color rgb="FF000000"/>
            <rFont val="Arial"/>
            <family val="2"/>
          </rPr>
          <t xml:space="preserve"> için, bu faydayı kendi durumlarıyla ilgisiz görerek </t>
        </r>
        <r>
          <rPr>
            <b/>
            <sz val="11"/>
            <color rgb="FF000000"/>
            <rFont val="Arial"/>
            <family val="2"/>
          </rPr>
          <t>tamamen göz ardı edebilir</t>
        </r>
        <r>
          <rPr>
            <sz val="11"/>
            <color rgb="FF000000"/>
            <rFont val="Arial"/>
            <family val="2"/>
          </rPr>
          <t xml:space="preserve">.
</t>
        </r>
        <r>
          <rPr>
            <sz val="11"/>
            <color rgb="FF000000"/>
            <rFont val="Arial"/>
            <family val="2"/>
          </rPr>
          <t xml:space="preserve">Genel iş gerekçesinin bu tür fayda sınıflandırmasına </t>
        </r>
        <r>
          <rPr>
            <b/>
            <sz val="11"/>
            <color rgb="FF000000"/>
            <rFont val="Arial"/>
            <family val="2"/>
          </rPr>
          <t>aşırı derecede bağlı kalmaması</t>
        </r>
        <r>
          <rPr>
            <sz val="11"/>
            <color rgb="FF000000"/>
            <rFont val="Arial"/>
            <family val="2"/>
          </rPr>
          <t xml:space="preserve"> için, toplam verimlilik faydası </t>
        </r>
        <r>
          <rPr>
            <b/>
            <sz val="11"/>
            <color rgb="FF000000"/>
            <rFont val="Arial"/>
            <family val="2"/>
          </rPr>
          <t>yalnızca %2’ye indirgenmiştir.</t>
        </r>
        <r>
          <rPr>
            <sz val="11"/>
            <color rgb="FF000000"/>
            <rFont val="Arial"/>
            <family val="2"/>
          </rPr>
          <t xml:space="preserve">
</t>
        </r>
        <r>
          <rPr>
            <sz val="11"/>
            <color rgb="FF000000"/>
            <rFont val="Arial"/>
            <family val="2"/>
          </rPr>
          <t xml:space="preserve">Bu sayede, çalışan verimliliğini gerçekten önemseyen ve ölçen şirketler için </t>
        </r>
        <r>
          <rPr>
            <b/>
            <sz val="11"/>
            <color rgb="FF000000"/>
            <rFont val="Arial"/>
            <family val="2"/>
          </rPr>
          <t>önemli bir yukarı yönlü fırsat</t>
        </r>
        <r>
          <rPr>
            <sz val="11"/>
            <color rgb="FF000000"/>
            <rFont val="Arial"/>
            <family val="2"/>
          </rPr>
          <t xml:space="preserve"> doğar.
</t>
        </r>
      </text>
    </comment>
    <comment ref="B64" authorId="0" shapeId="0" xr:uid="{00000000-0006-0000-0000-000033000000}">
      <text>
        <r>
          <rPr>
            <b/>
            <sz val="11"/>
            <color rgb="FF000000"/>
            <rFont val="Arial"/>
            <family val="2"/>
          </rPr>
          <t>Compdata</t>
        </r>
        <r>
          <rPr>
            <sz val="11"/>
            <color rgb="FF000000"/>
            <rFont val="Arial"/>
            <family val="2"/>
          </rPr>
          <t xml:space="preserve"> tarafından 5.300 insan kaynakları departmanının katılımıyla yapılan araştırmalara göre, </t>
        </r>
        <r>
          <rPr>
            <b/>
            <sz val="11"/>
            <color rgb="FF000000"/>
            <rFont val="Arial"/>
            <family val="2"/>
          </rPr>
          <t>2008 yılında ABD'de</t>
        </r>
        <r>
          <rPr>
            <sz val="11"/>
            <color rgb="FF000000"/>
            <rFont val="Arial"/>
            <family val="2"/>
          </rPr>
          <t xml:space="preserve"> ortalama çalışan devir hızı (turnover rate):
</t>
        </r>
        <r>
          <rPr>
            <b/>
            <sz val="11"/>
            <color rgb="FF000000"/>
            <rFont val="Arial"/>
            <family val="2"/>
          </rPr>
          <t>Üretim sektörü:</t>
        </r>
        <r>
          <rPr>
            <sz val="11"/>
            <color rgb="FF000000"/>
            <rFont val="Arial"/>
            <family val="2"/>
          </rPr>
          <t xml:space="preserve"> %16,5
</t>
        </r>
        <r>
          <rPr>
            <b/>
            <sz val="11"/>
            <color rgb="FF000000"/>
            <rFont val="Arial"/>
            <family val="2"/>
          </rPr>
          <t>Dağıtım ve depo sektörü:</t>
        </r>
        <r>
          <rPr>
            <sz val="11"/>
            <color rgb="FF000000"/>
            <rFont val="Arial"/>
            <family val="2"/>
          </rPr>
          <t xml:space="preserve"> %24,4
</t>
        </r>
        <r>
          <rPr>
            <b/>
            <sz val="11"/>
            <color rgb="FF000000"/>
            <rFont val="Arial"/>
            <family val="2"/>
          </rPr>
          <t>Hizmet sektörü:</t>
        </r>
        <r>
          <rPr>
            <sz val="11"/>
            <color rgb="FF000000"/>
            <rFont val="Arial"/>
            <family val="2"/>
          </rPr>
          <t xml:space="preserve"> %19,8
</t>
        </r>
        <r>
          <rPr>
            <b/>
            <sz val="11"/>
            <color rgb="FF000000"/>
            <rFont val="Arial"/>
            <family val="2"/>
          </rPr>
          <t>Tüm sektörler ortalaması:</t>
        </r>
        <r>
          <rPr>
            <sz val="11"/>
            <color rgb="FF000000"/>
            <rFont val="Arial"/>
            <family val="2"/>
          </rPr>
          <t xml:space="preserve"> %18,7
</t>
        </r>
        <r>
          <rPr>
            <sz val="11"/>
            <color rgb="FF000000"/>
            <rFont val="Arial"/>
            <family val="2"/>
          </rPr>
          <t xml:space="preserve">Bu fayda açısından daha önemli olan </t>
        </r>
        <r>
          <rPr>
            <b/>
            <sz val="11"/>
            <color rgb="FF000000"/>
            <rFont val="Arial"/>
            <family val="2"/>
          </rPr>
          <t>isteğe bağlı (gönüllü) çalışan ayrılma oranları</t>
        </r>
        <r>
          <rPr>
            <sz val="11"/>
            <color rgb="FF000000"/>
            <rFont val="Arial"/>
            <family val="2"/>
          </rPr>
          <t xml:space="preserve"> ise:
</t>
        </r>
        <r>
          <rPr>
            <b/>
            <sz val="11"/>
            <color rgb="FF000000"/>
            <rFont val="Arial"/>
            <family val="2"/>
          </rPr>
          <t>Üretim sektörü:</t>
        </r>
        <r>
          <rPr>
            <sz val="11"/>
            <color rgb="FF000000"/>
            <rFont val="Arial"/>
            <family val="2"/>
          </rPr>
          <t xml:space="preserve"> %10,4
</t>
        </r>
        <r>
          <rPr>
            <b/>
            <sz val="11"/>
            <color rgb="FF000000"/>
            <rFont val="Arial"/>
            <family val="2"/>
          </rPr>
          <t>Dağıtım ve depo sektörü:</t>
        </r>
        <r>
          <rPr>
            <sz val="11"/>
            <color rgb="FF000000"/>
            <rFont val="Arial"/>
            <family val="2"/>
          </rPr>
          <t xml:space="preserve"> %14,9
</t>
        </r>
        <r>
          <rPr>
            <b/>
            <sz val="11"/>
            <color rgb="FF000000"/>
            <rFont val="Arial"/>
            <family val="2"/>
          </rPr>
          <t>Hizmet sektörü:</t>
        </r>
        <r>
          <rPr>
            <sz val="11"/>
            <color rgb="FF000000"/>
            <rFont val="Arial"/>
            <family val="2"/>
          </rPr>
          <t xml:space="preserve"> %14
</t>
        </r>
        <r>
          <rPr>
            <b/>
            <sz val="11"/>
            <color rgb="FF000000"/>
            <rFont val="Arial"/>
            <family val="2"/>
          </rPr>
          <t>Tüm sektörler ortalaması:</t>
        </r>
        <r>
          <rPr>
            <sz val="11"/>
            <color rgb="FF000000"/>
            <rFont val="Arial"/>
            <family val="2"/>
          </rPr>
          <t xml:space="preserve"> </t>
        </r>
        <r>
          <rPr>
            <b/>
            <sz val="11"/>
            <color rgb="FF000000"/>
            <rFont val="Arial"/>
            <family val="2"/>
          </rPr>
          <t>%12,5</t>
        </r>
        <r>
          <rPr>
            <sz val="11"/>
            <color rgb="FF000000"/>
            <rFont val="Arial"/>
            <family val="2"/>
          </rPr>
          <t xml:space="preserve">
</t>
        </r>
        <r>
          <rPr>
            <sz val="11"/>
            <color rgb="FF000000"/>
            <rFont val="Arial"/>
            <family val="2"/>
          </rPr>
          <t xml:space="preserve">Bu çalışma kapsamında, </t>
        </r>
        <r>
          <rPr>
            <b/>
            <sz val="11"/>
            <color rgb="FF000000"/>
            <rFont val="Arial"/>
            <family val="2"/>
          </rPr>
          <t>temkinli bir yaklaşımla gönüllü ayrılma oranı %12</t>
        </r>
        <r>
          <rPr>
            <sz val="11"/>
            <color rgb="FF000000"/>
            <rFont val="Arial"/>
            <family val="2"/>
          </rPr>
          <t xml:space="preserve"> olarak varsayılmıştır.</t>
        </r>
      </text>
    </comment>
    <comment ref="H64" authorId="0" shapeId="0" xr:uid="{00000000-0006-0000-0000-000034000000}">
      <text>
        <r>
          <rPr>
            <sz val="11"/>
            <color rgb="FF000000"/>
            <rFont val="Arial"/>
            <family val="2"/>
          </rPr>
          <t>İyi bir kurumsal sosyal sorumluluk (KSS) itibarı, çalışanları elde tutmada kritik bir faktör olarak öne çıkmıştır — bir şirketin “çevreci” olması, çalışanların nerede çalışmak istediklerine karar verirken dikkate aldığı en önemli unsur olmayabilir, ancak diğer değerlere kıyasla en büyük yükselişi göstermiştir ve bu hızlı yükseliş, yakın zamanda daha da önemli hale gelebileceğini göstermektedir. Bu durumu temkinli bir şekilde değerlendirerek, KSS itibarı zayıf olan şirketlerde gönüllü ayrılma oranının %5 daha yüksek olduğunu ve bu riskin gerçekleşme olasılığının %25 olduğunu varsayıyoruz.</t>
        </r>
      </text>
    </comment>
    <comment ref="B65" authorId="0" shapeId="0" xr:uid="{00000000-0006-0000-0000-000035000000}">
      <text>
        <r>
          <rPr>
            <sz val="11"/>
            <color rgb="FF000000"/>
            <rFont val="Arial"/>
            <family val="2"/>
          </rPr>
          <t xml:space="preserve">Saatlik ücretle çalışanlar için, boşalan bir pozisyonun yıllık maaşının </t>
        </r>
        <r>
          <rPr>
            <b/>
            <sz val="11"/>
            <color rgb="FF000000"/>
            <rFont val="Arial"/>
            <family val="2"/>
          </rPr>
          <t>%30 ila %150’si</t>
        </r>
        <r>
          <rPr>
            <sz val="11"/>
            <color rgb="FF000000"/>
            <rFont val="Arial"/>
            <family val="2"/>
          </rPr>
          <t xml:space="preserve"> arasında değişen çalışan devir maliyeti tahminleri bulunmaktadır. Diğer çalışanlar için bu oran genellikle </t>
        </r>
        <r>
          <rPr>
            <b/>
            <sz val="11"/>
            <color rgb="FF000000"/>
            <rFont val="Arial"/>
            <family val="2"/>
          </rPr>
          <t>maaşın %50 ila %125’i</t>
        </r>
        <r>
          <rPr>
            <sz val="11"/>
            <color rgb="FF000000"/>
            <rFont val="Arial"/>
            <family val="2"/>
          </rPr>
          <t xml:space="preserve"> arasındadır. Bazı insan kaynakları (İK) profesyonelleri, ayrılan profesyonel bir çalışanı aynı performans düzeyine sahip biriyle değiştirme maliyetinin, o çalışanın </t>
        </r>
        <r>
          <rPr>
            <b/>
            <sz val="11"/>
            <color rgb="FF000000"/>
            <rFont val="Arial"/>
            <family val="2"/>
          </rPr>
          <t>yüklü maaşının %200 ila %300’ü</t>
        </r>
        <r>
          <rPr>
            <sz val="11"/>
            <color rgb="FF000000"/>
            <rFont val="Arial"/>
            <family val="2"/>
          </rPr>
          <t xml:space="preserve"> olabileceğini belirten bir “kural” kullanır.
</t>
        </r>
        <r>
          <rPr>
            <sz val="11"/>
            <color rgb="FF000000"/>
            <rFont val="Arial"/>
            <family val="2"/>
          </rPr>
          <t xml:space="preserve">Bu tahminlerin, çalışanın ayrılmasından </t>
        </r>
        <r>
          <rPr>
            <b/>
            <sz val="11"/>
            <color rgb="FF000000"/>
            <rFont val="Arial"/>
            <family val="2"/>
          </rPr>
          <t>önce</t>
        </r>
        <r>
          <rPr>
            <sz val="11"/>
            <color rgb="FF000000"/>
            <rFont val="Arial"/>
            <family val="2"/>
          </rPr>
          <t xml:space="preserve">, pozisyonun boş olduğu </t>
        </r>
        <r>
          <rPr>
            <b/>
            <sz val="11"/>
            <color rgb="FF000000"/>
            <rFont val="Arial"/>
            <family val="2"/>
          </rPr>
          <t>süre boyunca</t>
        </r>
        <r>
          <rPr>
            <sz val="11"/>
            <color rgb="FF000000"/>
            <rFont val="Arial"/>
            <family val="2"/>
          </rPr>
          <t xml:space="preserve">, işe alım ve işe uyum sürecinde ve </t>
        </r>
        <r>
          <rPr>
            <b/>
            <sz val="11"/>
            <color rgb="FF000000"/>
            <rFont val="Arial"/>
            <family val="2"/>
          </rPr>
          <t>resmî ve gayriresmî eğitim dönemleri</t>
        </r>
        <r>
          <rPr>
            <sz val="11"/>
            <color rgb="FF000000"/>
            <rFont val="Arial"/>
            <family val="2"/>
          </rPr>
          <t xml:space="preserve"> sırasında oluşan </t>
        </r>
        <r>
          <rPr>
            <b/>
            <sz val="11"/>
            <color rgb="FF000000"/>
            <rFont val="Arial"/>
            <family val="2"/>
          </rPr>
          <t>doğrudan ve dolaylı maliyetleri</t>
        </r>
        <r>
          <rPr>
            <sz val="11"/>
            <color rgb="FF000000"/>
            <rFont val="Arial"/>
            <family val="2"/>
          </rPr>
          <t xml:space="preserve"> içerip içermediği belirsizdir.
</t>
        </r>
        <r>
          <rPr>
            <sz val="11"/>
            <color rgb="FF000000"/>
            <rFont val="Arial"/>
            <family val="2"/>
          </rPr>
          <t xml:space="preserve">Bu maliyetler şunları kapsıyor olabilir mi?
</t>
        </r>
        <r>
          <rPr>
            <sz val="11"/>
            <color rgb="FF000000"/>
            <rFont val="Arial"/>
            <family val="2"/>
          </rPr>
          <t xml:space="preserve">Ayrılmadan önce çalışanın, ekip arkadaşlarının ve yöneticilerin yaşadığı verimlilik düşüşleri
</t>
        </r>
        <r>
          <rPr>
            <sz val="11"/>
            <color rgb="FF000000"/>
            <rFont val="Arial"/>
            <family val="2"/>
          </rPr>
          <t xml:space="preserve">Pozisyonun boş kalması süresince kaybedilen verimlilik
</t>
        </r>
        <r>
          <rPr>
            <sz val="11"/>
            <color rgb="FF000000"/>
            <rFont val="Arial"/>
            <family val="2"/>
          </rPr>
          <t xml:space="preserve">İş yükünü geçici olarak üstlenen çalışanlar ve yöneticilerin yaşadığı ek verimlilik kayıpları
</t>
        </r>
        <r>
          <rPr>
            <sz val="11"/>
            <color rgb="FF000000"/>
            <rFont val="Arial"/>
            <family val="2"/>
          </rPr>
          <t xml:space="preserve">Yeni çalışanın eğitimi ve tam kapasiteye ulaşana kadarki süre zarfında oluşan kayıplar
</t>
        </r>
        <r>
          <rPr>
            <sz val="11"/>
            <color rgb="FF000000"/>
            <rFont val="Arial"/>
            <family val="2"/>
          </rPr>
          <t xml:space="preserve">Personel işlemleri, ilan maliyetleri, işe alım ajansı ücretleri
</t>
        </r>
        <r>
          <rPr>
            <sz val="11"/>
            <color rgb="FF000000"/>
            <rFont val="Arial"/>
            <family val="2"/>
          </rPr>
          <t xml:space="preserve">Kaybedilen deneyim ve önemli bağlantılarla ilişkilerin kopması gibi uzun vadeli ve ölçülmesi zor maliyetler
</t>
        </r>
        <r>
          <rPr>
            <sz val="11"/>
            <color rgb="FF000000"/>
            <rFont val="Arial"/>
            <family val="2"/>
          </rPr>
          <t xml:space="preserve">Bazı İK uzmanları, ayrılan profesyonel bir çalışanın yerine aynı seviyede performans gösteren birini koymanın, </t>
        </r>
        <r>
          <rPr>
            <b/>
            <sz val="11"/>
            <color rgb="FF000000"/>
            <rFont val="Arial"/>
            <family val="2"/>
          </rPr>
          <t>o çalışanın yüklü maaşının %200 ila %300’üne</t>
        </r>
        <r>
          <rPr>
            <sz val="11"/>
            <color rgb="FF000000"/>
            <rFont val="Arial"/>
            <family val="2"/>
          </rPr>
          <t xml:space="preserve"> mal olduğunu söyler.
</t>
        </r>
        <r>
          <rPr>
            <b/>
            <sz val="11"/>
            <color rgb="FF000000"/>
            <rFont val="Arial"/>
            <family val="2"/>
          </rPr>
          <t>Biz temkinli bir yaklaşımla, kendi isteğiyle ayrılan bir çalışanı yerine koymanın maliyetini sadece o çalışanın maaşının %40’ı olarak tahmin ediyoruz.</t>
        </r>
      </text>
    </comment>
    <comment ref="B67" authorId="0" shapeId="0" xr:uid="{00000000-0006-0000-0000-000036000000}">
      <text>
        <r>
          <rPr>
            <sz val="11"/>
            <color rgb="FF000000"/>
            <rFont val="Tahoma"/>
            <family val="2"/>
          </rPr>
          <t xml:space="preserve">
</t>
        </r>
        <r>
          <rPr>
            <sz val="11"/>
            <color rgb="FF000000"/>
            <rFont val="Arial"/>
            <family val="2"/>
          </rPr>
          <t xml:space="preserve">Gerçek anlamda sürdürülebilir şirketler, </t>
        </r>
        <r>
          <rPr>
            <b/>
            <sz val="11"/>
            <color rgb="FF000000"/>
            <rFont val="Arial"/>
            <family val="2"/>
          </rPr>
          <t>çalışan devir maliyetlerini azaltır</t>
        </r>
        <r>
          <rPr>
            <sz val="11"/>
            <color rgb="FF000000"/>
            <rFont val="Arial"/>
            <family val="2"/>
          </rPr>
          <t xml:space="preserve">; çünkü en iyi çalışanlar, değerleriyle örtüşen ve önemsedikleri konularda fark yaratabilecekleri bir şirkette kalmak ister.
</t>
        </r>
        <r>
          <rPr>
            <b/>
            <sz val="11"/>
            <color rgb="FF000000"/>
            <rFont val="Arial"/>
            <family val="2"/>
          </rPr>
          <t>Şirkete ve onun değerlerine bağlılık</t>
        </r>
        <r>
          <rPr>
            <sz val="11"/>
            <color rgb="FF000000"/>
            <rFont val="Arial"/>
            <family val="2"/>
          </rPr>
          <t xml:space="preserve">, öğrenme kültüründe gelişen nitelikli çalışanların şirkette kalmasını sağlar.
</t>
        </r>
        <r>
          <rPr>
            <b/>
            <sz val="11"/>
            <color rgb="FF000000"/>
            <rFont val="Arial"/>
            <family val="2"/>
          </rPr>
          <t>Örnek şirketler</t>
        </r>
        <r>
          <rPr>
            <sz val="11"/>
            <color rgb="FF000000"/>
            <rFont val="Arial"/>
            <family val="2"/>
          </rPr>
          <t xml:space="preserve">, sürdürülebilirlik uygulamalarıyla </t>
        </r>
        <r>
          <rPr>
            <b/>
            <sz val="11"/>
            <color rgb="FF000000"/>
            <rFont val="Arial"/>
            <family val="2"/>
          </rPr>
          <t>iyi çalışanları kendine çeker</t>
        </r>
        <r>
          <rPr>
            <sz val="11"/>
            <color rgb="FF000000"/>
            <rFont val="Arial"/>
            <family val="2"/>
          </rPr>
          <t xml:space="preserve">.
</t>
        </r>
        <r>
          <rPr>
            <sz val="11"/>
            <color rgb="FF000000"/>
            <rFont val="Arial"/>
            <family val="2"/>
          </rPr>
          <t xml:space="preserve">Araştırmalar, </t>
        </r>
        <r>
          <rPr>
            <b/>
            <sz val="11"/>
            <color rgb="FF000000"/>
            <rFont val="Arial"/>
            <family val="2"/>
          </rPr>
          <t>G7 ülkelerinde çalışanların %57 ila %83’ünün</t>
        </r>
        <r>
          <rPr>
            <sz val="11"/>
            <color rgb="FF000000"/>
            <rFont val="Arial"/>
            <family val="2"/>
          </rPr>
          <t xml:space="preserve">, şirketlerinin olumlu kurumsal sosyal sorumluluk (CSR) itibarı sayesinde şirkete bağlılıklarının arttığını göstermektedir.
</t>
        </r>
        <r>
          <rPr>
            <sz val="11"/>
            <color rgb="FF000000"/>
            <rFont val="Arial"/>
            <family val="2"/>
          </rPr>
          <t xml:space="preserve">Örneğin, </t>
        </r>
        <r>
          <rPr>
            <b/>
            <sz val="11"/>
            <color rgb="FF000000"/>
            <rFont val="Arial"/>
            <family val="2"/>
          </rPr>
          <t>LoyaltyOne</t>
        </r>
        <r>
          <rPr>
            <sz val="11"/>
            <color rgb="FF000000"/>
            <rFont val="Arial"/>
            <family val="2"/>
          </rPr>
          <t xml:space="preserve"> şirketi, 2009 yılında kurumsal sosyal sorumluluk girişimlerini artırdıktan sonra çalışan devir oranını </t>
        </r>
        <r>
          <rPr>
            <b/>
            <sz val="11"/>
            <color rgb="FF000000"/>
            <rFont val="Arial"/>
            <family val="2"/>
          </rPr>
          <t>%23’ten %11’e</t>
        </r>
        <r>
          <rPr>
            <sz val="11"/>
            <color rgb="FF000000"/>
            <rFont val="Arial"/>
            <family val="2"/>
          </rPr>
          <t xml:space="preserve"> düşürdü.
</t>
        </r>
        <r>
          <rPr>
            <b/>
            <sz val="11"/>
            <color rgb="FF000000"/>
            <rFont val="Arial"/>
            <family val="2"/>
          </rPr>
          <t>Bu çalışmada temkinli bir tahminle</t>
        </r>
        <r>
          <rPr>
            <sz val="11"/>
            <color rgb="FF000000"/>
            <rFont val="Arial"/>
            <family val="2"/>
          </rPr>
          <t xml:space="preserve">, sürdürülebilirliğe olan bağlılığın, </t>
        </r>
        <r>
          <rPr>
            <b/>
            <sz val="11"/>
            <color rgb="FF000000"/>
            <rFont val="Arial"/>
            <family val="2"/>
          </rPr>
          <t>ayrılmayı düşünen çalışanların %25’ini şirkette tutacağını</t>
        </r>
        <r>
          <rPr>
            <sz val="11"/>
            <color rgb="FF000000"/>
            <rFont val="Arial"/>
            <family val="2"/>
          </rPr>
          <t xml:space="preserve"> öngörüyoruz.</t>
        </r>
      </text>
    </comment>
    <comment ref="B74" authorId="0" shapeId="0" xr:uid="{00000000-0006-0000-0000-000037000000}">
      <text>
        <r>
          <rPr>
            <sz val="11"/>
            <color rgb="FF000000"/>
            <rFont val="Tahoma"/>
            <family val="2"/>
          </rPr>
          <t>Bunlar, başlangıçta Şirket Veri Profili'ne girilen veya yukarıda, orijinal değerlere dayalı olarak hesaplanan değerlerdir.</t>
        </r>
      </text>
    </comment>
    <comment ref="D74" authorId="0" shapeId="0" xr:uid="{00000000-0006-0000-0000-000038000000}">
      <text>
        <r>
          <rPr>
            <sz val="11"/>
            <color rgb="FF000000"/>
            <rFont val="Tahoma"/>
            <family val="2"/>
          </rPr>
          <t>Bunlar yukarıdaki hesaplamalara dayanmaktadır.</t>
        </r>
      </text>
    </comment>
    <comment ref="G77" authorId="0" shapeId="0" xr:uid="{00000000-0006-0000-0000-000039000000}">
      <text>
        <r>
          <rPr>
            <sz val="11"/>
            <color rgb="FF000000"/>
            <rFont val="Tahoma"/>
            <family val="2"/>
          </rPr>
          <t xml:space="preserve">
</t>
        </r>
        <r>
          <rPr>
            <sz val="11"/>
            <color rgb="FF000000"/>
            <rFont val="Tahoma"/>
            <family val="2"/>
          </rPr>
          <t>Alt satıra akan gelir miktarının, bugün akan miktara eşit olduğu varsayılır. Yani, cari % kar.</t>
        </r>
      </text>
    </comment>
    <comment ref="G79" authorId="0" shapeId="0" xr:uid="{00000000-0006-0000-0000-00003A000000}">
      <text>
        <r>
          <rPr>
            <sz val="11"/>
            <color rgb="FF000000"/>
            <rFont val="Tahoma"/>
            <family val="2"/>
          </rPr>
          <t>Bu, Sürdürülebilirlik Sermaye Rezervi için ayrılan tutardan sonra net kar hanesine akan tutardır.</t>
        </r>
      </text>
    </comment>
    <comment ref="G80" authorId="0" shapeId="0" xr:uid="{00000000-0006-0000-0000-00003B000000}">
      <text>
        <r>
          <rPr>
            <sz val="11"/>
            <color rgb="FF000000"/>
            <rFont val="Tahoma"/>
            <family val="2"/>
          </rPr>
          <t xml:space="preserve">
</t>
        </r>
        <r>
          <rPr>
            <sz val="11"/>
            <color rgb="FF000000"/>
            <rFont val="Tahoma"/>
            <family val="2"/>
          </rPr>
          <t>Bu, Sürdürülebilirlik Sermaye Rezervi için ayrılan tutardan sonra net kar hanesine akan tutardır.</t>
        </r>
      </text>
    </comment>
    <comment ref="B88" authorId="0" shapeId="0" xr:uid="{00000000-0006-0000-0000-00003C000000}">
      <text>
        <r>
          <rPr>
            <sz val="11"/>
            <color rgb="FF000000"/>
            <rFont val="Tahoma"/>
            <family val="2"/>
          </rPr>
          <t>Bunlar, Şirket Veri Profiline başlangıçta girilen veya orijinal değerler baz alınarak yukarıda hesaplanan değerlerdir.</t>
        </r>
      </text>
    </comment>
    <comment ref="G91" authorId="0" shapeId="0" xr:uid="{00000000-0006-0000-0000-00003D000000}">
      <text>
        <r>
          <rPr>
            <sz val="11"/>
            <color rgb="FF000000"/>
            <rFont val="Tahoma"/>
            <family val="2"/>
          </rPr>
          <t>Alt satıra akan gelir miktarının, bugün akan miktara eşit olduğu varsayılır. Yani, cari % kar.</t>
        </r>
        <r>
          <rPr>
            <sz val="10"/>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Bob</author>
  </authors>
  <commentList>
    <comment ref="B5" authorId="0" shapeId="0" xr:uid="{00000000-0006-0000-0100-000001000000}">
      <text>
        <r>
          <rPr>
            <b/>
            <sz val="10"/>
            <color rgb="FF000000"/>
            <rFont val="Arial"/>
            <family val="2"/>
          </rPr>
          <t>Varsayımların Dayanağı Üç Yerde Bulunabilir:</t>
        </r>
        <r>
          <rPr>
            <sz val="10"/>
            <color rgb="FF000000"/>
            <rFont val="Arial"/>
            <family val="2"/>
          </rPr>
          <t xml:space="preserve">
</t>
        </r>
        <r>
          <rPr>
            <b/>
            <sz val="10"/>
            <color rgb="FF000000"/>
            <rFont val="Arial"/>
            <family val="2"/>
          </rPr>
          <t>1. Satır İçi Yorumlar</t>
        </r>
        <r>
          <rPr>
            <sz val="10"/>
            <color rgb="FF000000"/>
            <rFont val="Arial"/>
            <family val="2"/>
          </rPr>
          <t xml:space="preserve">
Birçok veri ve metin hücresinde, hücrenin sağ üst köşesindeki küçük kırmızı üçgenlerle belirtilen açıklayıcı yorumlar vardır. Hücrenin üzerine gelerek, varsayımın arkasındaki düşünceyi ve kanıtı görebilirsiniz. Kaynak gösterimleri de dahildir.
</t>
        </r>
        <r>
          <rPr>
            <b/>
            <sz val="10"/>
            <color rgb="FF000000"/>
            <rFont val="Arial"/>
            <family val="2"/>
          </rPr>
          <t>2. The New Sustainability Advantage Kitabı</t>
        </r>
        <r>
          <rPr>
            <sz val="10"/>
            <color rgb="FF000000"/>
            <rFont val="Arial"/>
            <family val="2"/>
          </rPr>
          <t xml:space="preserve">
Kitap, varsayımlar için ayrıntılı açıklamalar, destekleyici bilgiler ve kaynak gösterimleri içerir.
</t>
        </r>
        <r>
          <rPr>
            <b/>
            <sz val="10"/>
            <color rgb="FF000000"/>
            <rFont val="Arial"/>
            <family val="2"/>
          </rPr>
          <t>3. Ana Slayt Seti (Master Slide Set)</t>
        </r>
        <r>
          <rPr>
            <sz val="10"/>
            <color rgb="FF000000"/>
            <rFont val="Arial"/>
            <family val="2"/>
          </rPr>
          <t xml:space="preserve">
Slaytlar, çalışma sayfalarının önemli noktalarına dair bir PowerPoint özeti, varsayımlara ilişkin destekleyici güncel kaynaklar ve genel iş gerekçesine dair geniş çaplı, kullanıma hazır bağlamsal destek sağlar.
Slaytlara abone olmak için: www.sustainabilityadvantage.com</t>
        </r>
      </text>
    </comment>
    <comment ref="B6" authorId="0" shapeId="0" xr:uid="{00000000-0006-0000-0100-000002000000}">
      <text>
        <r>
          <rPr>
            <sz val="10"/>
            <color rgb="FF000000"/>
            <rFont val="Arial"/>
            <family val="2"/>
          </rPr>
          <t xml:space="preserve">%51 ila %81 aralığındaki kâr artışı oranı bizim tipik şirketlerimiz için gerçekçi görünmüyor. Gerçekten de öyle değil. Daha yüksek olması gerekir. En büyük zorluklarımızdan biri, varsayımları duruma göre ayarlayarak toplam faydaların %100'den daha az bir kâr artışı sağlamasını sağlamaktı.
</t>
        </r>
        <r>
          <rPr>
            <sz val="10"/>
            <color rgb="FF000000"/>
            <rFont val="Arial"/>
            <family val="2"/>
          </rPr>
          <t xml:space="preserve">Peki neden potansiyel kâr artışını %100'ün altında tutmak istedik? Endişemiz şuydu: Eğer günümüzde şirketlerin gerçekten elde ettiği iyileştirmelere dayanan en üst düzey potansiyel iyileştirme oranlarını kullansaydık, bu oran %200-300 civarında olurdu ve bu durumda yöntem güvenilir bulunmayıp reddedilebilirdi. Ayrıca, Atık ve Malzeme kaynaklı tasarrufların bir kısmını Sürdürülebilirlik Sermaye Rezervi’ne aktardık; böylece bu iki alandan doğrudan alt satıra (net kâra) yansıyan tasarrufları azaltmış olduk.
</t>
        </r>
        <r>
          <rPr>
            <sz val="10"/>
            <color rgb="FF000000"/>
            <rFont val="Arial"/>
            <family val="2"/>
          </rPr>
          <t xml:space="preserve">Amacımız, hâlihazırda bu anlamlı ve ulaşılabilir faydaların farkında olmayan zeki yöneticileri küçümsememek. Bu yüzden dikkatli ve temkinli varsayımlar kullanıyoruz, fakat yine de sonuç “gerçek olamayacak kadar iyi” gibi görünüyor. Buradaki denge oyunumuz şu: Yöneticilerin dikkatini çekecek kadar büyük ama onları savunmaya geçirecek kadar büyük olmayan bir sonuç üretmek.
</t>
        </r>
        <r>
          <rPr>
            <sz val="10"/>
            <color rgb="FF000000"/>
            <rFont val="Arial"/>
            <family val="2"/>
          </rPr>
          <t>Stratejimiz, çoğu fayda kategorisinde öncü şirketlerin halihazırda başardıklarının altında kalan düşük varsayımlarla başlamak. Satışçıların mottosunu takip ediyoruz: “Az sat, çok teslim et.” İş gerekçesi en inandırıcı hale, üst düzey yöneticiler varsayımları kendi gerçeklerine ve deneyimlerine göre uyarlayarak daha iddialı hale getirdiklerinde geliyor. Bu şekilde, iş gerekçesi bizim değil onların oluyor — ve bu yüzden de inandırıcı oluyor.</t>
        </r>
      </text>
    </comment>
    <comment ref="B7" authorId="0" shapeId="0" xr:uid="{00000000-0006-0000-0100-000003000000}">
      <text>
        <r>
          <rPr>
            <b/>
            <sz val="10"/>
            <color rgb="FF000000"/>
            <rFont val="Arial"/>
            <family val="2"/>
          </rPr>
          <t>Toplamlar</t>
        </r>
        <r>
          <rPr>
            <sz val="10"/>
            <color rgb="FF000000"/>
            <rFont val="Arial"/>
            <family val="2"/>
          </rPr>
          <t xml:space="preserve"> bölümünde gösterildiği gibi, potansiyel kâr artışının tam olarak gerçekleşmesinin üç ila beş yıl süreceğini varsayıyoruz. Bu zaman ufku, şirketin her bir fayda alanında halihazırda ne kadar ilerleme kaydettiğine ve bu alanlara şirket genelinde ne ölçüde odaklanıldığına bağlıdır. En iyi uygulamaları kullanan, motive ve ilgili bir iş gücünün agresif adımları sayesinde bu iyileştirmeler daha kısa sürede de sağlanabilir.
</t>
        </r>
        <r>
          <rPr>
            <sz val="10"/>
            <color rgb="FF000000"/>
            <rFont val="Arial"/>
            <family val="2"/>
          </rPr>
          <t>Çoğu durumda bu süreç bir yıldan uzun sürecektir, ancak şirket gerçekten bu hedefe odaklanırsa beş yıl içinde hemen her şey başarılabilir.</t>
        </r>
      </text>
    </comment>
    <comment ref="B8" authorId="0" shapeId="0" xr:uid="{00000000-0006-0000-0100-000004000000}">
      <text>
        <r>
          <rPr>
            <b/>
            <sz val="10"/>
            <color rgb="FF000000"/>
            <rFont val="Arial"/>
            <family val="2"/>
          </rPr>
          <t>Sürdürülebilirlik girişimleriyle ilişkili maliyetler beş şekilde ele alınmaktadır:</t>
        </r>
        <r>
          <rPr>
            <sz val="10"/>
            <color rgb="FF000000"/>
            <rFont val="Arial"/>
            <family val="2"/>
          </rPr>
          <t xml:space="preserve">
</t>
        </r>
        <r>
          <rPr>
            <b/>
            <sz val="10"/>
            <color rgb="FF000000"/>
            <rFont val="Arial"/>
            <family val="2"/>
          </rPr>
          <t>Birçok sürdürülebilirlik çabası için gerekli fonlar, departmanların mevcut işletme bütçelerindeki kalemlerde zaten yer almaktadır.</t>
        </r>
        <r>
          <rPr>
            <sz val="10"/>
            <color rgb="FF000000"/>
            <rFont val="Arial"/>
            <family val="2"/>
          </rPr>
          <t xml:space="preserve"> Şirketlerin iletişim, bakım, reklam ve eğitim gibi konular için bütçeleri vardır. Biz yalnızca bu mevcut tahsisatların farklı şekilde kullanılmasını öneriyoruz; fazladan para gerektiğini söylemiyoruz. Ayrıca, ürün iadesi ve atık yeniden kullanım sistemlerinin uygulanmasındaki ek masrafları da göz önünde bulundurduk ve bu yaklaşımlardan elde edilen net faydayı kullandık.
</t>
        </r>
        <r>
          <rPr>
            <b/>
            <sz val="10"/>
            <color rgb="FF000000"/>
            <rFont val="Arial"/>
            <family val="2"/>
          </rPr>
          <t>Sermaye gerektiren sürdürülebilirlik projeleri, Sürdürülebilirlik Sermaye Rezervi tarafından kendi kendine finanse edilebilir.</t>
        </r>
        <r>
          <rPr>
            <sz val="10"/>
            <color rgb="FF000000"/>
            <rFont val="Arial"/>
            <family val="2"/>
          </rPr>
          <t xml:space="preserve"> Azalan malzeme ve atık maliyetlerinden elde edilen tasarrufların yarısını, sürdürülebilirlik projelerini finanse etmek üzere döner bir sermaye havuzu olarak ayırıyoruz. Pek çok yararlı sürdürülebilirlik projesi, üst düzey yöneticilerin dikkatini çekecek kadar büyük bir sermaye gerektirmez. Bu projeler, bu rezervden finanse edilebilir.
</t>
        </r>
        <r>
          <rPr>
            <b/>
            <sz val="10"/>
            <color rgb="FF000000"/>
            <rFont val="Arial"/>
            <family val="2"/>
          </rPr>
          <t>Şirketler, birçok sürdürülebilirlik projesi için devlet hibeleri ve teşviklerinden de yararlanabilir.</t>
        </r>
        <r>
          <rPr>
            <sz val="10"/>
            <color rgb="FF000000"/>
            <rFont val="Arial"/>
            <family val="2"/>
          </rPr>
          <t xml:space="preserve"> Bu alanda erken adım atan şirketler genellikle en fazla hibeyi alır.
</t>
        </r>
        <r>
          <rPr>
            <b/>
            <sz val="10"/>
            <color rgb="FF000000"/>
            <rFont val="Arial"/>
            <family val="2"/>
          </rPr>
          <t>Bazı sermaye projeleri, Sürdürülebilirlik Sermaye Rezervi’ndeki mevcut fonları aşabilir; bu nedenle, şirketin genel yatırım bütçesiyle rekabet etmek zorundadır.</t>
        </r>
        <r>
          <rPr>
            <sz val="10"/>
            <color rgb="FF000000"/>
            <rFont val="Arial"/>
            <family val="2"/>
          </rPr>
          <t xml:space="preserve"> Sürdürülebilirlik projeleri, diğer tüm sermaye projeleri gibi onaylanır. Şirketler, yalnızca belirli bir geri ödeme süresini karşılayan ve minimum getiri oranını sağlayan projeleri hayata geçirir. Eğer dış kaynaklardan kredi alınması gerekiyorsa, sürdürülebilirlik projeleri için verilen krediler daha düşük faiz oranlarına sahip olabilir. İş planı, bu projelerden elde edilen net faydaların beş yıla yayılacağını varsayar, böylece farklı geri ödeme süreleri için de bir pay bırakılmış olur. Sermaye maliyetlerinin etkisi bu şekilde iş planına dahil edilmiştir.
</t>
        </r>
        <r>
          <rPr>
            <b/>
            <sz val="10"/>
            <color rgb="FF000000"/>
            <rFont val="Arial"/>
            <family val="2"/>
          </rPr>
          <t>Birçok sürdürülebilirlik projesi, maliyet değil, yatırım olarak değerlendirilmelidir.</t>
        </r>
        <r>
          <rPr>
            <sz val="10"/>
            <color rgb="FF000000"/>
            <rFont val="Arial"/>
            <family val="2"/>
          </rPr>
          <t xml:space="preserve"> Kârı artırmanın diğer yolları, sürdürülebilirlik projelerine yapılan yüksek getirili, düşük riskli yatırımların yanında sönük kalır — özellikle bu yatırımların etkisini eşdeğer kârı elde etmek için gereken ek gelirle kıyasladığımızda.
</t>
        </r>
        <r>
          <rPr>
            <b/>
            <sz val="10"/>
            <color rgb="FF000000"/>
            <rFont val="Arial"/>
            <family val="2"/>
          </rPr>
          <t>Sonuç olarak, sürdürülebilirlik projeleri için maliyetler şu beş şekilde karşılanabilir:</t>
        </r>
        <r>
          <rPr>
            <sz val="10"/>
            <color rgb="FF000000"/>
            <rFont val="Arial"/>
            <family val="2"/>
          </rPr>
          <t xml:space="preserve">
</t>
        </r>
        <r>
          <rPr>
            <sz val="10"/>
            <color rgb="FF000000"/>
            <rFont val="Arial"/>
            <family val="2"/>
          </rPr>
          <t xml:space="preserve">Mevcut işletme giderleriyle (alışılmış bütçelerle),
</t>
        </r>
        <r>
          <rPr>
            <sz val="10"/>
            <color rgb="FF000000"/>
            <rFont val="Arial"/>
            <family val="2"/>
          </rPr>
          <t xml:space="preserve">Kendi kendini finanse eden sermaye projeleriyle,
</t>
        </r>
        <r>
          <rPr>
            <sz val="10"/>
            <color rgb="FF000000"/>
            <rFont val="Arial"/>
            <family val="2"/>
          </rPr>
          <t xml:space="preserve">Ücretsiz devlet hibeleri ve teşvikleriyle,
</t>
        </r>
        <r>
          <rPr>
            <sz val="10"/>
            <color rgb="FF000000"/>
            <rFont val="Arial"/>
            <family val="2"/>
          </rPr>
          <t xml:space="preserve">Uygun faiz oranlarına sahip uzun vadeli kredilerle,
</t>
        </r>
        <r>
          <rPr>
            <sz val="10"/>
            <color rgb="FF000000"/>
            <rFont val="Arial"/>
            <family val="2"/>
          </rPr>
          <t xml:space="preserve">Yüksek getirili yatırım fırsatlarıyla.
</t>
        </r>
      </text>
    </comment>
    <comment ref="B9" authorId="0" shapeId="0" xr:uid="{00000000-0006-0000-0100-000005000000}">
      <text>
        <r>
          <rPr>
            <b/>
            <sz val="10"/>
            <color rgb="FF000000"/>
            <rFont val="Arial"/>
            <family val="2"/>
          </rPr>
          <t>Şirketler yalnızca iş açısından anlamlı olan zorlukları üstlenmekle ilgilenir.</t>
        </r>
        <r>
          <rPr>
            <sz val="10"/>
            <color rgb="FF000000"/>
            <rFont val="Arial"/>
            <family val="2"/>
          </rPr>
          <t xml:space="preserve">
İlk kitabım </t>
        </r>
        <r>
          <rPr>
            <i/>
            <sz val="10"/>
            <color rgb="FF000000"/>
            <rFont val="Arial"/>
            <family val="2"/>
          </rPr>
          <t>The Sustainability Advantage</t>
        </r>
        <r>
          <rPr>
            <sz val="10"/>
            <color rgb="FF000000"/>
            <rFont val="Arial"/>
            <family val="2"/>
          </rPr>
          <t xml:space="preserve"> (2002) adlı çalışmamda sürdürülebilirlik için sayısallaştırılmış bir finansal iş gerekçesi sundum. Bu konuda başarılı olduğumu, şirketlerin sürdürülebilirlik ilkelerine ve uygulamalarına olan bağlılığını hızlandırarak hem şirketin, hem çevrenin hem de toplumun yararına bir yaklaşım ortaya koyduğumu düşündüm.
Neredeyse son anda, kitabın sonuç bölümünde “Evet ama…” başlıklı bir alt bölüm ekledim. Bu bölüm “Eğer iş gerekçesi bu kadar iyiyse, neden zeki yöneticiler bu fırsattan faydalanmıyor?” sorusuyla başlıyordu. Ardından şu dört olası cevabı önerdim:
</t>
        </r>
        <r>
          <rPr>
            <b/>
            <sz val="10"/>
            <color rgb="FF000000"/>
            <rFont val="Arial"/>
            <family val="2"/>
          </rPr>
          <t>İş gerekçesinden haberdar değiller.</t>
        </r>
        <r>
          <rPr>
            <sz val="10"/>
            <color rgb="FF000000"/>
            <rFont val="Arial"/>
            <family val="2"/>
          </rPr>
          <t xml:space="preserve">
Kendilerine </t>
        </r>
        <r>
          <rPr>
            <i/>
            <sz val="10"/>
            <color rgb="FF000000"/>
            <rFont val="Arial"/>
            <family val="2"/>
          </rPr>
          <t>Sustainability Advantage Simulator</t>
        </r>
        <r>
          <rPr>
            <sz val="10"/>
            <color rgb="FF000000"/>
            <rFont val="Arial"/>
            <family val="2"/>
          </rPr>
          <t xml:space="preserve"> panosunu ve çalışma sayfalarını göstermek, bu sorunun üstesinden gelmelerine yardımcı olabilir.
</t>
        </r>
        <r>
          <rPr>
            <b/>
            <sz val="10"/>
            <color rgb="FF000000"/>
            <rFont val="Arial"/>
            <family val="2"/>
          </rPr>
          <t>İş gerekçesinden haberdarlar ama buna inanmıyorlar.</t>
        </r>
        <r>
          <rPr>
            <sz val="10"/>
            <color rgb="FF000000"/>
            <rFont val="Arial"/>
            <family val="2"/>
          </rPr>
          <t xml:space="preserve">
Onları, kendi değer ve varsayımlarını </t>
        </r>
        <r>
          <rPr>
            <i/>
            <sz val="10"/>
            <color rgb="FF000000"/>
            <rFont val="Arial"/>
            <family val="2"/>
          </rPr>
          <t>Company Data Profile</t>
        </r>
        <r>
          <rPr>
            <sz val="10"/>
            <color rgb="FF000000"/>
            <rFont val="Arial"/>
            <family val="2"/>
          </rPr>
          <t xml:space="preserve"> alanına girerek çalışmaya teşvik etmek ve ardından bu varsayımları onların konfor seviyelerine göre ayarlamak, onların kendi gözleriyle durumu görmelerini sağlar.
</t>
        </r>
        <r>
          <rPr>
            <b/>
            <sz val="10"/>
            <color rgb="FF000000"/>
            <rFont val="Arial"/>
            <family val="2"/>
          </rPr>
          <t>İş gerekçesine inanıyorlar ama “yeşil badana (greenwashing)” suçlamasına maruz kalmaktan çekiniyorlar.</t>
        </r>
        <r>
          <rPr>
            <sz val="10"/>
            <color rgb="FF000000"/>
            <rFont val="Arial"/>
            <family val="2"/>
          </rPr>
          <t xml:space="preserve">
Bu durum, şirketin sürdürülebilirlik yolculuğuna dair akıllıca, şeffaf iç iletişim ve dış raporlama sayesinde aşılabilir.
</t>
        </r>
        <r>
          <rPr>
            <b/>
            <sz val="10"/>
            <color rgb="FF000000"/>
            <rFont val="Arial"/>
            <family val="2"/>
          </rPr>
          <t>Yerleşik zihin kalıpları, sürdürülebilirliği iş açısından ilgisiz bir konu olarak görüyor.</t>
        </r>
        <r>
          <rPr>
            <sz val="10"/>
            <color rgb="FF000000"/>
            <rFont val="Arial"/>
            <family val="2"/>
          </rPr>
          <t xml:space="preserve">
Bu en zor engeldir. Sürdürülebilirlik savunucularının, şüpheci yöneticilere sürdürülebilirliği “satarken” daha etkili olmalarına yardımcı olmamız gerekir. Onlarla bulundukları noktada buluşmalı ve sürdürülebilirliği, şirketin mevcut önceliklerine (daha güçlü bir kârlılık gibi) ulaşmalarına yardımcı olacak bir dizi “etkinleştirici strateji” olarak konumlandırmalıyız. Bu süreç, şirketlerin daha derin bir amaç değişimine doğru yolculuklarını da destekleyecektir.
</t>
        </r>
        <r>
          <rPr>
            <sz val="10"/>
            <color rgb="FF000000"/>
            <rFont val="Arial"/>
            <family val="2"/>
          </rPr>
          <t xml:space="preserve">Geleneksel sezgiler, yöneticilerin sürdürülebilir kalkınmanın maliyetlerinden çok daha fazla olan sert, kârlılıkla ilgili faydaları görmelerini engelliyor. Gelir artışı fırsatları, maliyet tasarrufları, iş gücü verimliliği ve inovasyon kazançları, yetenek çekme ve elde tutma avantajları ile riskten kaçınma faydaları parasal olarak zeki yöneticilere sunulduğunda, önlerinde birçok faydalı olasılık beliriyor.
Faydaların fırsat-risk iş gerekçesi çerçevesinde ve gelir tablosu mantığında yeniden çerçevelenmesi, yöneticilerin mevcut karar alma metodolojileri çerçevesinde meseleyi kavramalarına yardımcı oluyor.
</t>
        </r>
        <r>
          <rPr>
            <sz val="10"/>
            <color rgb="FF000000"/>
            <rFont val="Arial"/>
            <family val="2"/>
          </rPr>
          <t>Neyse ki, bu iş gerekçesi yeni bir teknolojik atılıma ya da yeni düzenleyici teşviklere bağlı değildir. Bu tür teknolojik ve düzenleyici ilerlemeler faydalı olabilir ama şart değildir. Şirketler zaten yedi temel faydayı, mevcut teknolojilerle ve bugünkü düzenleyici rejimlerle elde etmektedir.
Ödünç al-kullan-iade et modeliyle sürdürülebilir bir iş modeli oluşturmak imkânsız bir görev değildir. Bu, bugünden yapılabilir ve önemli finansal getiriler sağlar. Gecikmenin tek nedeni liderlik eksikliğidir.</t>
        </r>
      </text>
    </comment>
    <comment ref="B11" authorId="0" shapeId="0" xr:uid="{00000000-0006-0000-0100-000006000000}">
      <text>
        <r>
          <rPr>
            <b/>
            <sz val="10"/>
            <color rgb="FF000000"/>
            <rFont val="Arial"/>
            <family val="2"/>
          </rPr>
          <t>Evet.</t>
        </r>
        <r>
          <rPr>
            <sz val="10"/>
            <color rgb="FF000000"/>
            <rFont val="Arial"/>
            <family val="2"/>
          </rPr>
          <t xml:space="preserve">
Hem yakalanabilecek fırsatlar hem de önlenebilecek riskler şeklindeki ek faydalar, </t>
        </r>
        <r>
          <rPr>
            <i/>
            <sz val="10"/>
            <color rgb="FF000000"/>
            <rFont val="Arial"/>
            <family val="2"/>
          </rPr>
          <t>Future-Fit Business Benchmark</t>
        </r>
        <r>
          <rPr>
            <sz val="10"/>
            <color rgb="FF000000"/>
            <rFont val="Arial"/>
            <family val="2"/>
          </rPr>
          <t xml:space="preserve">’ın 2016’daki yayınının ardından sunulacak olan </t>
        </r>
        <r>
          <rPr>
            <b/>
            <sz val="10"/>
            <color rgb="FF000000"/>
            <rFont val="Arial"/>
            <family val="2"/>
          </rPr>
          <t>"Future-Fit İş Gerekçesi Simülatörü"</t>
        </r>
        <r>
          <rPr>
            <sz val="10"/>
            <color rgb="FF000000"/>
            <rFont val="Arial"/>
            <family val="2"/>
          </rPr>
          <t xml:space="preserve"> içinde yer alacaktır.
Daha fazla bilgi için: www.futurefitbusiness.org</t>
        </r>
      </text>
    </comment>
    <comment ref="B12" authorId="0" shapeId="0" xr:uid="{00000000-0006-0000-0100-000007000000}">
      <text>
        <r>
          <rPr>
            <sz val="10"/>
            <color rgb="FF000000"/>
            <rFont val="Tahoma"/>
            <family val="2"/>
          </rPr>
          <t xml:space="preserve">
</t>
        </r>
        <r>
          <rPr>
            <b/>
            <sz val="10"/>
            <color rgb="FF000000"/>
            <rFont val="Arial"/>
            <family val="2"/>
          </rPr>
          <t>Hisse fiyatı / piyasa değeri</t>
        </r>
        <r>
          <rPr>
            <sz val="10"/>
            <color rgb="FF000000"/>
            <rFont val="Arial"/>
            <family val="2"/>
          </rPr>
          <t xml:space="preserve">, gelir tablosunda bir kalem olmadığı için simülatörün projeksiyonlarına dahil edilmemiştir. Ancak şu soru geçerliliğini korumaktadır:
</t>
        </r>
        <r>
          <rPr>
            <b/>
            <sz val="10"/>
            <color rgb="FF000000"/>
            <rFont val="Arial"/>
            <family val="2"/>
          </rPr>
          <t>Bir şirket sürdürülebilirlik programlarını uyguladığında, yatırımcılar da fayda sağlar mı?</t>
        </r>
        <r>
          <rPr>
            <sz val="10"/>
            <color rgb="FF000000"/>
            <rFont val="Arial"/>
            <family val="2"/>
          </rPr>
          <t xml:space="preserve">
</t>
        </r>
        <r>
          <rPr>
            <sz val="10"/>
            <color rgb="FF000000"/>
            <rFont val="Arial"/>
            <family val="2"/>
          </rPr>
          <t xml:space="preserve">Domini 400 Sosyal Endeksi, Dow Jones Sürdürülebilirlik Endeksi, Sustainalytics’in Jantzi Sosyal Endeksi (JSI) ve Financial Times (Londra) Borsa Endeksi gibi göstergeler, sürdürülebilirlik lideri olarak değerlendirilen şirketleri izlemektedir. Bu endeksler, piyasanın geri kalanına ait endekslerle </t>
        </r>
        <r>
          <rPr>
            <b/>
            <sz val="10"/>
            <color rgb="FF000000"/>
            <rFont val="Arial"/>
            <family val="2"/>
          </rPr>
          <t>benzer ya da biraz daha iyi performans</t>
        </r>
        <r>
          <rPr>
            <sz val="10"/>
            <color rgb="FF000000"/>
            <rFont val="Arial"/>
            <family val="2"/>
          </rPr>
          <t xml:space="preserve"> göstermektedir.
</t>
        </r>
        <r>
          <rPr>
            <b/>
            <sz val="10"/>
            <color rgb="FF000000"/>
            <rFont val="Arial"/>
            <family val="2"/>
          </rPr>
          <t>Sürdürülebilirlik liderleri</t>
        </r>
        <r>
          <rPr>
            <sz val="10"/>
            <color rgb="FF000000"/>
            <rFont val="Arial"/>
            <family val="2"/>
          </rPr>
          <t xml:space="preserve">, bu çabaları nedeniyle finansal piyasa değerinden ödün veriyor gibi görünmemekte, ayrıca diğer şirketler de önemli kazançlar kaçırıyor gibi durmamaktadır.
</t>
        </r>
        <r>
          <rPr>
            <b/>
            <sz val="10"/>
            <color rgb="FF000000"/>
            <rFont val="Arial"/>
            <family val="2"/>
          </rPr>
          <t>Reputasyonun piyasa değerindeki ağırlığının artması</t>
        </r>
        <r>
          <rPr>
            <sz val="10"/>
            <color rgb="FF000000"/>
            <rFont val="Arial"/>
            <family val="2"/>
          </rPr>
          <t xml:space="preserve">, sürdürülebilirlik faktörlerini değerleme belirleyicileri olarak meşrulaştırmaktadır. Akademik araştırmalar ve çeşitli çalışmalar, şirketlerin maddi sürdürülebilirlik girişimlerine yatırım yaptığında piyasa değerlerinin arttığını desteklemektedir. Bu fayda, </t>
        </r>
        <r>
          <rPr>
            <i/>
            <sz val="10"/>
            <color rgb="FF000000"/>
            <rFont val="Arial"/>
            <family val="2"/>
          </rPr>
          <t>Future-Fit Business Benchmark</t>
        </r>
        <r>
          <rPr>
            <sz val="10"/>
            <color rgb="FF000000"/>
            <rFont val="Arial"/>
            <family val="2"/>
          </rPr>
          <t xml:space="preserve">’ın 2016’daki yayını sonrasında sunulacak olan </t>
        </r>
        <r>
          <rPr>
            <b/>
            <sz val="10"/>
            <color rgb="FF000000"/>
            <rFont val="Arial"/>
            <family val="2"/>
          </rPr>
          <t>"Future-Fit İş Gerekçesi Simülatörü"</t>
        </r>
        <r>
          <rPr>
            <sz val="10"/>
            <color rgb="FF000000"/>
            <rFont val="Arial"/>
            <family val="2"/>
          </rPr>
          <t xml:space="preserve"> içinde yer alacaktır.
Detaylı bilgi için: www.futurefitbusiness.org</t>
        </r>
      </text>
    </comment>
    <comment ref="B14" authorId="0" shapeId="0" xr:uid="{00000000-0006-0000-0100-000008000000}">
      <text>
        <r>
          <rPr>
            <sz val="10"/>
            <color rgb="FF000000"/>
            <rFont val="Arial"/>
            <family val="2"/>
          </rPr>
          <t xml:space="preserve">Eğer belirli bir kalem, şirketinizin durumu için geçerli, uygun, mümkün veya ilgili değilse, </t>
        </r>
        <r>
          <rPr>
            <b/>
            <sz val="10"/>
            <color rgb="FF000000"/>
            <rFont val="Arial"/>
            <family val="2"/>
          </rPr>
          <t>sıfırlayın</t>
        </r>
        <r>
          <rPr>
            <sz val="10"/>
            <color rgb="FF000000"/>
            <rFont val="Arial"/>
            <family val="2"/>
          </rPr>
          <t xml:space="preserve"> ya da </t>
        </r>
        <r>
          <rPr>
            <b/>
            <sz val="10"/>
            <color rgb="FF000000"/>
            <rFont val="Arial"/>
            <family val="2"/>
          </rPr>
          <t>tamamen çıkarın</t>
        </r>
        <r>
          <rPr>
            <sz val="10"/>
            <color rgb="FF000000"/>
            <rFont val="Arial"/>
            <family val="2"/>
          </rPr>
          <t xml:space="preserve">.
Bu kadar güçlü potansiyel kâr artışı söz konusu olduğunda, </t>
        </r>
        <r>
          <rPr>
            <b/>
            <sz val="10"/>
            <color rgb="FF000000"/>
            <rFont val="Arial"/>
            <family val="2"/>
          </rPr>
          <t>tüm faydaların gerekli olmaması</t>
        </r>
        <r>
          <rPr>
            <sz val="10"/>
            <color rgb="FF000000"/>
            <rFont val="Arial"/>
            <family val="2"/>
          </rPr>
          <t xml:space="preserve"> güven vericidir. Bazı kalemlerin değeri sıfır olsa bile, iş gerekçesi hala sağlam kalır.
</t>
        </r>
        <r>
          <rPr>
            <sz val="10"/>
            <color rgb="FF000000"/>
            <rFont val="Arial"/>
            <family val="2"/>
          </rPr>
          <t xml:space="preserve">Ayrıca, </t>
        </r>
        <r>
          <rPr>
            <b/>
            <sz val="10"/>
            <color rgb="FF000000"/>
            <rFont val="Arial"/>
            <family val="2"/>
          </rPr>
          <t>tüm fayda alanlarının aynı anda uygulanması da gerekmez.</t>
        </r>
        <r>
          <rPr>
            <sz val="10"/>
            <color rgb="FF000000"/>
            <rFont val="Arial"/>
            <family val="2"/>
          </rPr>
          <t xml:space="preserve">
Şirketler, </t>
        </r>
        <r>
          <rPr>
            <b/>
            <sz val="10"/>
            <color rgb="FF000000"/>
            <rFont val="Arial"/>
            <family val="2"/>
          </rPr>
          <t>en hızlı geri dönüş süresine sahip</t>
        </r>
        <r>
          <rPr>
            <sz val="10"/>
            <color rgb="FF000000"/>
            <rFont val="Arial"/>
            <family val="2"/>
          </rPr>
          <t xml:space="preserve"> olan alanlara öncelik verebilir; özellikle </t>
        </r>
        <r>
          <rPr>
            <b/>
            <sz val="10"/>
            <color rgb="FF000000"/>
            <rFont val="Arial"/>
            <family val="2"/>
          </rPr>
          <t>enerji, su, malzeme ve atık tasarrufu sağlayan</t>
        </r>
        <r>
          <rPr>
            <sz val="10"/>
            <color rgb="FF000000"/>
            <rFont val="Arial"/>
            <family val="2"/>
          </rPr>
          <t xml:space="preserve"> projeler önce uygulanarak ivme kazanılabilir.
</t>
        </r>
        <r>
          <rPr>
            <b/>
            <sz val="10"/>
            <color rgb="FF000000"/>
            <rFont val="Arial"/>
            <family val="2"/>
          </rPr>
          <t>Bu sonuçlar, daha sonra yapılacak çalışmalar için motivasyon oluşturur.</t>
        </r>
      </text>
    </comment>
    <comment ref="B15" authorId="0" shapeId="0" xr:uid="{00000000-0006-0000-0100-000009000000}">
      <text>
        <r>
          <rPr>
            <sz val="10"/>
            <color rgb="FF000000"/>
            <rFont val="Tahoma"/>
            <family val="2"/>
          </rPr>
          <t xml:space="preserve">
</t>
        </r>
        <r>
          <rPr>
            <sz val="10"/>
            <color rgb="FF000000"/>
            <rFont val="Arial"/>
            <family val="2"/>
          </rPr>
          <t xml:space="preserve">Bu durum istisna değil, </t>
        </r>
        <r>
          <rPr>
            <b/>
            <sz val="10"/>
            <color rgb="FF000000"/>
            <rFont val="Arial"/>
            <family val="2"/>
          </rPr>
          <t>normdur</t>
        </r>
        <r>
          <rPr>
            <sz val="10"/>
            <color rgb="FF000000"/>
            <rFont val="Arial"/>
            <family val="2"/>
          </rPr>
          <t xml:space="preserve">. Örnek olarak kullanılan tipik şirketler, iş gerekçesinin mantığını ve güvenilirliğini test etmek amacıyla oluşturulmuştur.
</t>
        </r>
        <r>
          <rPr>
            <sz val="10"/>
            <color rgb="FF000000"/>
            <rFont val="Arial"/>
            <family val="2"/>
          </rPr>
          <t xml:space="preserve">Simülatörün asıl gücü, </t>
        </r>
        <r>
          <rPr>
            <b/>
            <sz val="10"/>
            <color rgb="FF000000"/>
            <rFont val="Arial"/>
            <family val="2"/>
          </rPr>
          <t>kendi şirketinizin verileriyle kullanıldığında</t>
        </r>
        <r>
          <rPr>
            <sz val="10"/>
            <color rgb="FF000000"/>
            <rFont val="Arial"/>
            <family val="2"/>
          </rPr>
          <t xml:space="preserve"> ortaya çıkar.
</t>
        </r>
        <r>
          <rPr>
            <b/>
            <sz val="10"/>
            <color rgb="FF000000"/>
            <rFont val="Arial"/>
            <family val="2"/>
          </rPr>
          <t>Cesur olun, deneyin!</t>
        </r>
        <r>
          <rPr>
            <sz val="10"/>
            <color rgb="FF000000"/>
            <rFont val="Arial"/>
            <family val="2"/>
          </rPr>
          <t xml:space="preserve">
</t>
        </r>
      </text>
    </comment>
    <comment ref="B16" authorId="0" shapeId="0" xr:uid="{00000000-0006-0000-0100-00000A000000}">
      <text>
        <r>
          <rPr>
            <sz val="10"/>
            <color rgb="FF000000"/>
            <rFont val="Arial"/>
            <family val="2"/>
          </rPr>
          <t xml:space="preserve">İş gerekçesinin amacına veya verilerin erişilebilirliğine bağlı olarak, </t>
        </r>
        <r>
          <rPr>
            <b/>
            <sz val="10"/>
            <color rgb="FF000000"/>
            <rFont val="Arial"/>
            <family val="2"/>
          </rPr>
          <t>her bir lokasyon/ofis/tesis için ayrı ayrı çalışma sayfaları</t>
        </r>
        <r>
          <rPr>
            <sz val="10"/>
            <color rgb="FF000000"/>
            <rFont val="Arial"/>
            <family val="2"/>
          </rPr>
          <t xml:space="preserve"> hazırlanabilir ya da </t>
        </r>
        <r>
          <rPr>
            <b/>
            <sz val="10"/>
            <color rgb="FF000000"/>
            <rFont val="Arial"/>
            <family val="2"/>
          </rPr>
          <t>şirketin tamamını kapsayan tek bir genel çalışma sayfası</t>
        </r>
        <r>
          <rPr>
            <sz val="10"/>
            <color rgb="FF000000"/>
            <rFont val="Arial"/>
            <family val="2"/>
          </rPr>
          <t xml:space="preserve"> oluşturulabilir.</t>
        </r>
      </text>
    </comment>
    <comment ref="B17" authorId="0" shapeId="0" xr:uid="{00000000-0006-0000-0100-00000B000000}">
      <text>
        <r>
          <rPr>
            <b/>
            <sz val="10"/>
            <color rgb="FF000000"/>
            <rFont val="Arial"/>
            <family val="2"/>
          </rPr>
          <t>Sustainability Advantage Simülatör Çalışma Sayfaları</t>
        </r>
        <r>
          <rPr>
            <sz val="10"/>
            <color rgb="FF000000"/>
            <rFont val="Arial"/>
            <family val="2"/>
          </rPr>
          <t xml:space="preserve">, </t>
        </r>
        <r>
          <rPr>
            <b/>
            <sz val="10"/>
            <color rgb="FF000000"/>
            <rFont val="Arial"/>
            <family val="2"/>
          </rPr>
          <t>Creative Commons "CC BY 3.0"</t>
        </r>
        <r>
          <rPr>
            <sz val="10"/>
            <color rgb="FF000000"/>
            <rFont val="Arial"/>
            <family val="2"/>
          </rPr>
          <t xml:space="preserve"> yani </t>
        </r>
        <r>
          <rPr>
            <b/>
            <sz val="10"/>
            <color rgb="FF000000"/>
            <rFont val="Arial"/>
            <family val="2"/>
          </rPr>
          <t>Atıf Lisansı</t>
        </r>
        <r>
          <rPr>
            <sz val="10"/>
            <color rgb="FF000000"/>
            <rFont val="Arial"/>
            <family val="2"/>
          </rPr>
          <t xml:space="preserve"> kapsamında lisanslanmıştır. Bu lisans, başkalarının çalışmamı dağıtmasına, yeniden düzenlemesine, uyarlamasına ve üzerine inşa etmesine — ticari amaçlarla bile — izin verir, </t>
        </r>
        <r>
          <rPr>
            <b/>
            <sz val="10"/>
            <color rgb="FF000000"/>
            <rFont val="Arial"/>
            <family val="2"/>
          </rPr>
          <t>yeter ki orijinal eserin yaratıcısı olarak bana (Bob Willard) atıfta bulunsunlar.</t>
        </r>
        <r>
          <rPr>
            <sz val="10"/>
            <color rgb="FF000000"/>
            <rFont val="Arial"/>
            <family val="2"/>
          </rPr>
          <t xml:space="preserve"> Bu lisans, Creative Commons lisansları arasında en esnek olanıdır ve lisanslı materyallerin en geniş şekilde yayılması ve kullanımı için önerilmektedir.
</t>
        </r>
        <r>
          <rPr>
            <sz val="10"/>
            <color rgb="FF000000"/>
            <rFont val="Arial"/>
            <family val="2"/>
          </rPr>
          <t xml:space="preserve">Yani:
</t>
        </r>
        <r>
          <rPr>
            <b/>
            <sz val="10"/>
            <color rgb="FF000000"/>
            <rFont val="Arial"/>
            <family val="2"/>
          </rPr>
          <t>Paylaşmakta özgürsünüz</t>
        </r>
        <r>
          <rPr>
            <sz val="10"/>
            <color rgb="FF000000"/>
            <rFont val="Arial"/>
            <family val="2"/>
          </rPr>
          <t xml:space="preserve"> (kopyalayabilir, dağıtabilir, iletebilirsiniz),
</t>
        </r>
        <r>
          <rPr>
            <b/>
            <sz val="10"/>
            <color rgb="FF000000"/>
            <rFont val="Arial"/>
            <family val="2"/>
          </rPr>
          <t>Remiks yapmakta özgürsünüz</t>
        </r>
        <r>
          <rPr>
            <sz val="10"/>
            <color rgb="FF000000"/>
            <rFont val="Arial"/>
            <family val="2"/>
          </rPr>
          <t xml:space="preserve"> (uyarlayabilir, geliştirebilirsiniz),
</t>
        </r>
        <r>
          <rPr>
            <b/>
            <sz val="10"/>
            <color rgb="FF000000"/>
            <rFont val="Arial"/>
            <family val="2"/>
          </rPr>
          <t>Ticari olarak da kullanabilirsiniz.</t>
        </r>
        <r>
          <rPr>
            <sz val="10"/>
            <color rgb="FF000000"/>
            <rFont val="Arial"/>
            <family val="2"/>
          </rPr>
          <t xml:space="preserve">
</t>
        </r>
        <r>
          <rPr>
            <sz val="10"/>
            <color rgb="FF000000"/>
            <rFont val="Arial"/>
            <family val="2"/>
          </rPr>
          <t xml:space="preserve">Benden onay almanıza gerek yok. </t>
        </r>
        <r>
          <rPr>
            <b/>
            <sz val="10"/>
            <color rgb="FF000000"/>
            <rFont val="Arial"/>
            <family val="2"/>
          </rPr>
          <t>Sadece yapın ve kaynağı belirtin.</t>
        </r>
        <r>
          <rPr>
            <sz val="10"/>
            <color rgb="FF000000"/>
            <rFont val="Arial"/>
            <family val="2"/>
          </rPr>
          <t xml:space="preserve">
</t>
        </r>
        <r>
          <rPr>
            <b/>
            <sz val="10"/>
            <color rgb="FF000000"/>
            <rFont val="Arial"/>
            <family val="2"/>
          </rPr>
          <t xml:space="preserve">Devam edin, kullanın!
</t>
        </r>
      </text>
    </comment>
    <comment ref="B18" authorId="0" shapeId="0" xr:uid="{00000000-0006-0000-0100-00000C000000}">
      <text>
        <r>
          <rPr>
            <b/>
            <sz val="10"/>
            <color rgb="FF000000"/>
            <rFont val="Arial"/>
            <family val="2"/>
          </rPr>
          <t xml:space="preserve">Bu çalışma sayfalarını ücretsiz olarak sunuyorum ve insanların onları açık kaynaklı, özgür yazılım (freeware) olarak görmesini teşvik ediyorum. Bunun üç nedeni var: 1. B Corp sertifikamla tutarlıdır
</t>
        </r>
        <r>
          <rPr>
            <sz val="10"/>
            <color rgb="FF000000"/>
            <rFont val="Arial"/>
            <family val="2"/>
          </rPr>
          <t xml:space="preserve">Tek kişilik bir B Corp olarak vizyonum, bireylerin, toplulukların ve işletmelerin doğanın sınırları içinde geliştiği </t>
        </r>
        <r>
          <rPr>
            <b/>
            <sz val="10"/>
            <color rgb="FF000000"/>
            <rFont val="Arial"/>
            <family val="2"/>
          </rPr>
          <t>sürdürülebilir bir dünya</t>
        </r>
        <r>
          <rPr>
            <sz val="10"/>
            <color rgb="FF000000"/>
            <rFont val="Arial"/>
            <family val="2"/>
          </rPr>
          <t xml:space="preserve"> yaratmaktır.
Misyonum iki yönlüdür:
</t>
        </r>
        <r>
          <rPr>
            <sz val="10"/>
            <color rgb="FF000000"/>
            <rFont val="Arial"/>
            <family val="2"/>
          </rPr>
          <t xml:space="preserve">İş liderlerini sürdürülebilirlik stratejilerini şirket stratejilerine entegre etmeye teşvik etmek,
</t>
        </r>
        <r>
          <rPr>
            <sz val="10"/>
            <color rgb="FF000000"/>
            <rFont val="Arial"/>
            <family val="2"/>
          </rPr>
          <t xml:space="preserve">Sürdürülebilirlik savunucularına, küresel düzeyde sürdürülebilir bir topluma geçişi hızlandıracak </t>
        </r>
        <r>
          <rPr>
            <b/>
            <sz val="10"/>
            <color rgb="FF000000"/>
            <rFont val="Arial"/>
            <family val="2"/>
          </rPr>
          <t>yetkinlik ve güveni kazandıracak faydalı kaynaklar</t>
        </r>
        <r>
          <rPr>
            <sz val="10"/>
            <color rgb="FF000000"/>
            <rFont val="Arial"/>
            <family val="2"/>
          </rPr>
          <t xml:space="preserve"> sunmak.
</t>
        </r>
        <r>
          <rPr>
            <sz val="10"/>
            <color rgb="FF000000"/>
            <rFont val="Arial"/>
            <family val="2"/>
          </rPr>
          <t xml:space="preserve">Bu çalışma sayfalarının ücretsiz olarak sunulması, vizyonumla ve misyonumla tamamen uyumludur.
</t>
        </r>
        <r>
          <rPr>
            <b/>
            <sz val="10"/>
            <color rgb="FF000000"/>
            <rFont val="Arial"/>
            <family val="2"/>
          </rPr>
          <t xml:space="preserve">2. Sürdürülebilir bir topluma geçişi hızlandırmamız gerekiyor
</t>
        </r>
        <r>
          <rPr>
            <sz val="10"/>
            <color rgb="FF000000"/>
            <rFont val="Arial"/>
            <family val="2"/>
          </rPr>
          <t xml:space="preserve">Ortak sürdürülebilirlik yolculuğumuzda zaman daralıyor. </t>
        </r>
        <r>
          <rPr>
            <b/>
            <sz val="10"/>
            <color rgb="FF000000"/>
            <rFont val="Arial"/>
            <family val="2"/>
          </rPr>
          <t>Etkili araçlara ve çerçevelere hızla yayılabilecek şekilde ihtiyacımız var.</t>
        </r>
        <r>
          <rPr>
            <sz val="10"/>
            <color rgb="FF000000"/>
            <rFont val="Arial"/>
            <family val="2"/>
          </rPr>
          <t xml:space="preserve">
Sürdürülebilirlik savunucuları, iş dünyasına sürdürülebilirliği ne kadar hızlı ve etkili anlatabilirse, gerekli ivmeyi kazanmamız o kadar mümkün olur.
</t>
        </r>
        <r>
          <rPr>
            <b/>
            <sz val="10"/>
            <color rgb="FF000000"/>
            <rFont val="Arial"/>
            <family val="2"/>
          </rPr>
          <t xml:space="preserve">3. Bu sayfalar, </t>
        </r>
        <r>
          <rPr>
            <b/>
            <i/>
            <sz val="10"/>
            <color rgb="FF000000"/>
            <rFont val="Arial"/>
            <family val="2"/>
          </rPr>
          <t>The New Sustainability Advantage</t>
        </r>
        <r>
          <rPr>
            <b/>
            <sz val="10"/>
            <color rgb="FF000000"/>
            <rFont val="Arial"/>
            <family val="2"/>
          </rPr>
          <t xml:space="preserve"> kitabının tamamlayıcısıdır
</t>
        </r>
        <r>
          <rPr>
            <sz val="10"/>
            <color rgb="FF000000"/>
            <rFont val="Arial"/>
            <family val="2"/>
          </rPr>
          <t xml:space="preserve">Bu kitabı, okuyucuları sürdürülebilirlik stratejilerini mevcut yaklaşımlarından daha cesur şekilde benimsemeye teşvik etmek amacıyla yazdım.
</t>
        </r>
        <r>
          <rPr>
            <b/>
            <sz val="10"/>
            <color rgb="FF000000"/>
            <rFont val="Arial"/>
            <family val="2"/>
          </rPr>
          <t>Çalışma sayfaları için ücret talep etmek, bu yönelimi engelleyebilirdi.</t>
        </r>
        <r>
          <rPr>
            <sz val="10"/>
            <color rgb="FF000000"/>
            <rFont val="Arial"/>
            <family val="2"/>
          </rPr>
          <t xml:space="preserve"> Bu nedenle, onları özgürce kullanılabilir hale getirdim.
</t>
        </r>
      </text>
    </comment>
    <comment ref="B19" authorId="0" shapeId="0" xr:uid="{00000000-0006-0000-0100-00000D000000}">
      <text>
        <r>
          <rPr>
            <sz val="10"/>
            <color rgb="FF000000"/>
            <rFont val="Arial"/>
            <family val="2"/>
          </rPr>
          <t xml:space="preserve">Bu çalışma sayfaları, </t>
        </r>
        <r>
          <rPr>
            <b/>
            <sz val="10"/>
            <color rgb="FF000000"/>
            <rFont val="Arial"/>
            <family val="2"/>
          </rPr>
          <t>şirket düzeyinde genel bir yaklaşım sunarak</t>
        </r>
        <r>
          <rPr>
            <sz val="10"/>
            <color rgb="FF000000"/>
            <rFont val="Arial"/>
            <family val="2"/>
          </rPr>
          <t xml:space="preserve">, daha kapsamlı sürdürülebilirlik stratejilerinden elde edilebilecek </t>
        </r>
        <r>
          <rPr>
            <b/>
            <sz val="10"/>
            <color rgb="FF000000"/>
            <rFont val="Arial"/>
            <family val="2"/>
          </rPr>
          <t>potansiyel kâr artışlarını değerlendirmeye</t>
        </r>
        <r>
          <rPr>
            <sz val="10"/>
            <color rgb="FF000000"/>
            <rFont val="Arial"/>
            <family val="2"/>
          </rPr>
          <t xml:space="preserve"> yardımcı olur.
</t>
        </r>
        <r>
          <rPr>
            <b/>
            <sz val="10"/>
            <color rgb="FF000000"/>
            <rFont val="Arial"/>
            <family val="2"/>
          </rPr>
          <t>Sektör bilgisi yüksek olan danışmanları, STK’ları, kamu kurumlarını ve akademisyenleri</t>
        </r>
        <r>
          <rPr>
            <sz val="10"/>
            <color rgb="FF000000"/>
            <rFont val="Arial"/>
            <family val="2"/>
          </rPr>
          <t xml:space="preserve">, kendi alanlarına uygun dil ve olanakları içeren özel çalışma sayfaları geliştirmeye teşvik ediyorum.
</t>
        </r>
        <r>
          <rPr>
            <sz val="10"/>
            <color rgb="FF000000"/>
            <rFont val="Arial"/>
            <family val="2"/>
          </rPr>
          <t xml:space="preserve">Bu çalışma sayfalarının </t>
        </r>
        <r>
          <rPr>
            <b/>
            <sz val="10"/>
            <color rgb="FF000000"/>
            <rFont val="Arial"/>
            <family val="2"/>
          </rPr>
          <t>açık kaynaklı</t>
        </r>
        <r>
          <rPr>
            <sz val="10"/>
            <color rgb="FF000000"/>
            <rFont val="Arial"/>
            <family val="2"/>
          </rPr>
          <t xml:space="preserve"> olarak sunulmasının nedenlerinden biri de budur.</t>
        </r>
      </text>
    </comment>
    <comment ref="B21" authorId="0" shapeId="0" xr:uid="{00000000-0006-0000-0100-00000E000000}">
      <text>
        <r>
          <rPr>
            <sz val="10"/>
            <color rgb="FF000000"/>
            <rFont val="Tahoma"/>
            <family val="2"/>
          </rPr>
          <t xml:space="preserve">
</t>
        </r>
        <r>
          <rPr>
            <sz val="10"/>
            <color rgb="FF000000"/>
            <rFont val="Arial"/>
            <family val="2"/>
          </rPr>
          <t xml:space="preserve">Yöneticiler, örnek şirketler için öne sürülen çevresel verimlilik (eco-efficiency) faydalarının mantığını anlasalar da, elde edilen faydaların büyüklüğü bazen inanılmaz görünebilir. Belki de sürdürülebilirlik stratejilerinin başka şirketler, başka sektörler, başka yerler veya başka zamanlar için işe yaradığını düşünürler. Kendi şirketleri, bulundukları konum veya sektörde aynı sonuçların mümkün olup olmadığından emin olamayabilirler. Doğal olarak, kendilerine daha çok benzeyen ya da doğrudan kendi şirketlerini yansıtan bir örnek görmek isterler.
</t>
        </r>
        <r>
          <rPr>
            <sz val="10"/>
            <color rgb="FF000000"/>
            <rFont val="Arial"/>
            <family val="2"/>
          </rPr>
          <t>İşte bu nedenle, çalışma sayfalarını en iyi şekilde kullanmanın yolu, önce kendi şirketiniz için bir taslak oluşturmaktır. Ardından bir yöneticiyi, varsayımları şirketin durumuna göre uyarlamaya davet edin. Gelir, tasarruf ve risk hesaplamalarına kendi verilerini girsinler. Yöneticiler simülasyon parametrelerini kendi deneyimlerine ve sağduyularına göre ayarladıklarında, kendi şirketlerinde agresif sürdürülebilirlik stratejilerinin sağlayabileceği iş faydalarını bizzat görebilirler. Örnek şirketler için sunulan iş gerekçesi güçlüdür — belki kendi şirketleri için de öyledir. Ve eğer yine de bu olanakları görmezden gelmeyi tercih ederlerse, en azından bunu daha bilinçli bir şekilde yaparlar.</t>
        </r>
      </text>
    </comment>
    <comment ref="B22" authorId="0" shapeId="0" xr:uid="{00000000-0006-0000-0100-00000F000000}">
      <text>
        <r>
          <rPr>
            <sz val="10"/>
            <color rgb="FF000000"/>
            <rFont val="Arial"/>
            <family val="2"/>
          </rPr>
          <t xml:space="preserve">Bazen iş gerekçesini (business case) sunmanız istenebilir ve doğrudan çalışma sayfalarını (Excel dosyalarını) kullanmanın etkili olmayacağını düşünebilirsiniz — en azından öncesinde genel bir çerçeve sunulmadan. Excel sayfalarındaki yazılar okunabilir hale getirilmek için büyütüldüğünde, görünür pencerede gezinmek zor olabilir. Ya da çalışma sayfaları amacınız için fazla ayrıntılı olabilir. Veya bu araçlara yeni olan kişileri gereğinden fazla bunaltabilirler.
</t>
        </r>
        <r>
          <rPr>
            <sz val="10"/>
            <color rgb="FF000000"/>
            <rFont val="Arial"/>
            <family val="2"/>
          </rPr>
          <t xml:space="preserve">Bu gibi durumlarda, </t>
        </r>
        <r>
          <rPr>
            <b/>
            <sz val="10"/>
            <color rgb="FF000000"/>
            <rFont val="Arial"/>
            <family val="2"/>
          </rPr>
          <t>PowerPoint sunumları</t>
        </r>
        <r>
          <rPr>
            <sz val="10"/>
            <color rgb="FF000000"/>
            <rFont val="Arial"/>
            <family val="2"/>
          </rPr>
          <t xml:space="preserve"> daha uygun bir iletişim / sunum yöntemi olabilir. www.sustainabilityadvantage.com adresinde bulunan </t>
        </r>
        <r>
          <rPr>
            <b/>
            <sz val="10"/>
            <color rgb="FF000000"/>
            <rFont val="Arial"/>
            <family val="2"/>
          </rPr>
          <t>Master Slide Set (Ana Slayt Seti)</t>
        </r>
        <r>
          <rPr>
            <sz val="10"/>
            <color rgb="FF000000"/>
            <rFont val="Arial"/>
            <family val="2"/>
          </rPr>
          <t>, bu amaçla kullanılmak ve ihtiyaçlarınıza göre uyarlanmak üzere hazırlanmıştır. Kitapta ve çalışma sayfalarında kullanılan pek çok varsayımı destekleyen slaytları da içermektedir.</t>
        </r>
      </text>
    </comment>
  </commentList>
</comments>
</file>

<file path=xl/sharedStrings.xml><?xml version="1.0" encoding="utf-8"?>
<sst xmlns="http://schemas.openxmlformats.org/spreadsheetml/2006/main" count="198" uniqueCount="157">
  <si>
    <t>%</t>
  </si>
  <si>
    <t xml:space="preserve">% </t>
  </si>
  <si>
    <t>Original Company Data Profile</t>
  </si>
  <si>
    <t>bobwillard@sustainabilityadvantage.com</t>
  </si>
  <si>
    <t>"En İyi Uygulamalar" Sürdürülebilirlik İş Modeli Simülatörü
"En iyi uygulamalar" çevresel ve sosyal performansından kaynaklanan potansiyel iş faydalarını tahmin etmeye yardımcı olan bir araçtır.</t>
  </si>
  <si>
    <t>Üst sağ köşelerinde küçük kırmızı üçgenler bulunan hücrelerin üzerine fareyle geldiğinizde, rehberlik ve açıklamalar sunan yorumları görebilirsiniz.</t>
  </si>
  <si>
    <t>Şirket Veri Profili</t>
  </si>
  <si>
    <t>Mevcut Yıllık Finansal Veriler</t>
  </si>
  <si>
    <t>Şirket Veri Profili’ni oluşturmak için sağdaki örnek şirket verilerini kullanın ya da değerlendirilmekte olan şirket için mevcut ya da tahmini verilerle bu değerleri değiştirin.</t>
  </si>
  <si>
    <t>Gelir</t>
  </si>
  <si>
    <t>Enerji giderleri</t>
  </si>
  <si>
    <t>Malzeme ve su giderleri</t>
  </si>
  <si>
    <t>Ortalama maaş</t>
  </si>
  <si>
    <t>Çalışan sayısı</t>
  </si>
  <si>
    <t>Toplam maaş ödemesi (hesaplanan)</t>
  </si>
  <si>
    <t>Kâr</t>
  </si>
  <si>
    <t xml:space="preserve"> Kâr</t>
  </si>
  <si>
    <t>% kâr oranı</t>
  </si>
  <si>
    <t>Örnek Şirket Profilleri</t>
  </si>
  <si>
    <t>Veri Noktaları</t>
  </si>
  <si>
    <t>Küçük Hizmet Şirketi</t>
  </si>
  <si>
    <t>Büyük Üretim Şirketi</t>
  </si>
  <si>
    <t>Enerji Giderleri</t>
  </si>
  <si>
    <t>Malzeme Giderleri</t>
  </si>
  <si>
    <t>Ortalama Maaş</t>
  </si>
  <si>
    <t>Çalışan Sayısı</t>
  </si>
  <si>
    <t>Toplam Maaş Gideri</t>
  </si>
  <si>
    <t>% Kâr</t>
  </si>
  <si>
    <t>Net Kâra Katkı Sağlayan Faydalar</t>
  </si>
  <si>
    <t>Gelir Artışı</t>
  </si>
  <si>
    <t>İyi şirket itibarı / marka değeri</t>
  </si>
  <si>
    <t>Yenilikçi ürünler</t>
  </si>
  <si>
    <t>Yenilikçi hizmetler ve finansman teklifleri</t>
  </si>
  <si>
    <t>Toplam potansiyel gelir artışı</t>
  </si>
  <si>
    <t>Tutar</t>
  </si>
  <si>
    <t>Enerji Maliyeti Tasarrufları</t>
  </si>
  <si>
    <t>Koruma çalışmaları ve teknoloji iyileştirmeleri</t>
  </si>
  <si>
    <t>Toplam potansiyel enerji maliyeti tasarrufu</t>
  </si>
  <si>
    <t xml:space="preserve">	Tutar</t>
  </si>
  <si>
    <t>Atık Maliyeti Tasarrufları</t>
  </si>
  <si>
    <t>Satın alınıp daha sonra atık hâline gelen malzemeler (nihai ürün veya ambalajda yer almayanlar)</t>
  </si>
  <si>
    <t>Toplam atık maliyeti = (Atık olan satın alınmış malzeme değeri) ÷ %60</t>
  </si>
  <si>
    <t>Yerinde geri dönüşüm, yeniden kullanım, yeniden değerlendirme ve yalın üretim verimlilikleri sayesinde kaçınılan atık harcamaları</t>
  </si>
  <si>
    <t>Sürdürülebilirlik Sermaye Rezervi’nde diğer sürdürülebilirlik projeleri için ayrılan atık tasarrufu (isteğe bağlı)</t>
  </si>
  <si>
    <t>Sürdürülebilirlik Sermaye Rezervi’ne ayrılan kısımdan sonra toplam potansiyel atık maliyeti tasarrufu</t>
  </si>
  <si>
    <t>Malzeme ve Su Maliyeti Tasarrufları</t>
  </si>
  <si>
    <t>Nihai ürün ve ambalajda kullanılan (israf edilmeyen) satın alınmış malzeme ve su</t>
  </si>
  <si>
    <t>Demateryalizasyon, ikame, yerinde geri dönüşüm ve ürün geri alımı yoluyla sağlanan net malzeme ve su tasarrufu</t>
  </si>
  <si>
    <t>Sürdürülebilirlik Sermaye Rezervi’ne ayrılan malzeme ve su tasarrufunun oranı (isteğe bağlı)</t>
  </si>
  <si>
    <t>Çalışan Verimliliği ve İnovasyon Kazançları</t>
  </si>
  <si>
    <t xml:space="preserve">Sürdürülebilirlik Sermaye Rezervi ayrıldıktan sonraki toplam potansiyel malzeme ve su maliyeti tasarrufu
</t>
  </si>
  <si>
    <t>İşte geçirilen daha fazla zamandan kaynaklanan verimlilik artışları</t>
  </si>
  <si>
    <t>Plansız devamsızlıkların azalmasından kaynaklı verimlilik artışı</t>
  </si>
  <si>
    <t>İş seyahatlerinin azalmasından kaynaklı verimlilik artışı</t>
  </si>
  <si>
    <t>Uzaktan çalışmadan kaynaklı verimlilik artışı</t>
  </si>
  <si>
    <t>İş yerinde inovasyon artışından kaynaklanan verimlilik kazançları</t>
  </si>
  <si>
    <t>Yeşil binalarda çalışmaktan kaynaklı inovasyon artışı</t>
  </si>
  <si>
    <t>Gelişmiş iş birliğinden kaynaklı inovasyon artışı</t>
  </si>
  <si>
    <t>Daha yüksek çalışan bağlılığından kaynaklı inovasyon artışı</t>
  </si>
  <si>
    <t xml:space="preserve">Çalışan üretkenliği ve inovasyonundan toplam fayda </t>
  </si>
  <si>
    <t>Düzenlenmiş (hesaplanmış) bordro faydaları</t>
  </si>
  <si>
    <t>Çalışan Kaybı (İşten Ayrılma) Maliyeti Tasarrufları</t>
  </si>
  <si>
    <t>Her yıl kendi isteğiyle işten ayrılan çalışan oranı</t>
  </si>
  <si>
    <t>Bir çalışanın işten ayrılması ve yerine yenisinin alınma maliyeti</t>
  </si>
  <si>
    <t>Tüm ayrılan çalışanlar için toplam maliyet</t>
  </si>
  <si>
    <t>Sürdürülebilirlik itibarı nedeniyle ayrılmayacak çalışan oranı</t>
  </si>
  <si>
    <t>Çalışan kaybının azalmasından kaynaklı bordro faydaları</t>
  </si>
  <si>
    <t>Net Kârı Tehlikeye Atan Riskler</t>
  </si>
  <si>
    <t>Gelir Artışı Riskleri</t>
  </si>
  <si>
    <t>Enerji ve karbon konularında kötü itibar riski</t>
  </si>
  <si>
    <t>Malzeme ve su kullanımı konusunda kötü itibar riski</t>
  </si>
  <si>
    <t>Atık yönetimi konusunda kötü itibar riski</t>
  </si>
  <si>
    <t>Tedarikçi/müşteri tarafında kötü itibar riski</t>
  </si>
  <si>
    <t>Ekosistem zararları konusunda kötü itibar riski</t>
  </si>
  <si>
    <t>Rekabetçi fiyatlar sunamama riski</t>
  </si>
  <si>
    <t>Tedarik zincirinde ani kesinti riski</t>
  </si>
  <si>
    <t>Toplam Olası Gelir Kaybı</t>
  </si>
  <si>
    <t>Yüksek Enerji Maliyeti Riski</t>
  </si>
  <si>
    <t>Yüksek enerji harcamaları riski</t>
  </si>
  <si>
    <t>Toplam Olası Artış</t>
  </si>
  <si>
    <t>Karbon Vergisi Riski</t>
  </si>
  <si>
    <t>Karbon vergisi uygulanma riski</t>
  </si>
  <si>
    <t>Enerji maliyetlerindeki toplam potansiyel artış</t>
  </si>
  <si>
    <t>Yüksek Malzeme ve Su Maliyeti Riski</t>
  </si>
  <si>
    <t>Yüksek malzeme ve su giderleri riski</t>
  </si>
  <si>
    <t>Yüksek Atık Maliyeti Riski</t>
  </si>
  <si>
    <t>Yüksek atık giderleri riski</t>
  </si>
  <si>
    <t>Malzeme maliyetlerindeki toplam potansiyel artış</t>
  </si>
  <si>
    <t>Atık maliyetlerindeki toplam potansiyel artış</t>
  </si>
  <si>
    <t>Sermaye maliyetindeki toplam potansiyel artış</t>
  </si>
  <si>
    <t>Toplam potansiyel daha düşük çalışan verimliliği ve inovasyon</t>
  </si>
  <si>
    <t xml:space="preserve"> Sermaye Maliyetinde Artış Riski</t>
  </si>
  <si>
    <t>Sermaye maliyetinin artması riski</t>
  </si>
  <si>
    <t>Düşük Çalışan Verimliliği Riski</t>
  </si>
  <si>
    <t>Düşük üretkenlik ve inovasyon riski</t>
  </si>
  <si>
    <t>Yüksek Personel Devir Riski</t>
  </si>
  <si>
    <t>Yüksek çalışan kaybı riski</t>
  </si>
  <si>
    <t>Toplam potansiyel daha yüksek çalışan kaybı</t>
  </si>
  <si>
    <t>Maliyet</t>
  </si>
  <si>
    <t>% Etki</t>
  </si>
  <si>
    <t>% Olasılık</t>
  </si>
  <si>
    <t>Kayıp</t>
  </si>
  <si>
    <t>Karla İlgili Toplamlar</t>
  </si>
  <si>
    <t>YÜKSELİŞ FIRSATLARI: Potansiyel Net Kâr Yararları</t>
  </si>
  <si>
    <t>Orijinal Şirket Verileri</t>
  </si>
  <si>
    <t>Potansiyel İyileştirmeler</t>
  </si>
  <si>
    <t>Potansiyel İyileştirmelerin Net Kâra Etkisi</t>
  </si>
  <si>
    <t>Enerji maliyetleri</t>
  </si>
  <si>
    <t>Atık maliyetleri (hesaplanan)</t>
  </si>
  <si>
    <t>Malzeme ve su maliyetleri</t>
  </si>
  <si>
    <t>Üretkenlik ve yenilik</t>
  </si>
  <si>
    <t>Çalışan kaybı maliyetleri (hesaplanan)</t>
  </si>
  <si>
    <t>Net kârda artış</t>
  </si>
  <si>
    <t>Kâr artış yüzdesi</t>
  </si>
  <si>
    <t>Artı... Sürdürülebilirlik Sermaye Rezervi</t>
  </si>
  <si>
    <t>Kâr yüzdesi</t>
  </si>
  <si>
    <t>AŞAĞI YÖNLÜ RİSKLER: Potansiyel Net Kâr Aşınması</t>
  </si>
  <si>
    <t>Risk Altındaki Potansiyel Tutarlar</t>
  </si>
  <si>
    <t>Riskler Azaltılmazsa Net Kâr Kaybı</t>
  </si>
  <si>
    <t>Atık giderleri (hesaplanan)</t>
  </si>
  <si>
    <t>Malzeme giderleri</t>
  </si>
  <si>
    <t>Çalışan kaybı giderleri (hesaplanan)</t>
  </si>
  <si>
    <t>Karbon fiyatı</t>
  </si>
  <si>
    <t>Sermaye maliyeti</t>
  </si>
  <si>
    <t>Net kârda azalma</t>
  </si>
  <si>
    <t>Kâr azalış yüzdesi</t>
  </si>
  <si>
    <t xml:space="preserve">İhtiyatlı olmak adına, geri ödeme sürelerinin girişime bağlı olarak 1 ila 5 yıl arasında değiştiğini varsayıyoruz. Geri ödeme süresinden sonra elde edilen net faydayı net kâra yansıtıyoruz; bu nedenle kâr artışı kademeli olarak gerçekleşmektedir. Örneğin:
1. Yıl: Toplam faydanın %30’u
2. Yıl: Toplam faydanın %50’si
3. Yıl: Toplam faydanın %70’i
4. Yıl: Toplam faydanın %90’ı
5. Yıl: Toplam faydanın %100’ü
</t>
  </si>
  <si>
    <t>Miktar</t>
  </si>
  <si>
    <r>
      <rPr>
        <b/>
        <sz val="13"/>
        <color theme="1"/>
        <rFont val="Calibri"/>
        <family val="2"/>
        <scheme val="minor"/>
      </rPr>
      <t>Kullanım Koşulları</t>
    </r>
    <r>
      <rPr>
        <sz val="13"/>
        <color theme="1"/>
        <rFont val="Calibri"/>
        <family val="2"/>
        <scheme val="minor"/>
      </rPr>
      <t xml:space="preserve">
Bu araç Bob Willard / Sustainability Advantage tarafından geliştirilmiştir. sustainabilityadvantage.com web sitesinden ücretsiz olarak temin edilebilir. Araç, Creative Commons-Attribution ShareAlike 4.0 Uluslararası lisansı kapsamında yayımlanmıştır. Bu da, kullanıcıların materyali uygun atıfla herhangi bir ortamda veya formatta paylaşma (kopyalama ve yeniden dağıtma) ve uyarlama (remiks yapma, dönüştürme ve geliştirme) hakkına sahip oldukları anlamına gelir — ticari amaçlarla dahi olsa.
Bu aracın kullanımı tamamen kullanıcıya aittir. Sustainability Advantage, kullanıcıların bu aracı veya çıktısını tamamen ya da kısmen esas alarak yaptığı herhangi bir iş, kredi veya yatırım kararından doğacak herhangi bir sorumluluğu kabul etmez.
</t>
    </r>
    <r>
      <rPr>
        <b/>
        <sz val="13"/>
        <color theme="1"/>
        <rFont val="Calibri"/>
        <family val="2"/>
        <scheme val="minor"/>
      </rPr>
      <t>Geri Bildirim:</t>
    </r>
    <r>
      <rPr>
        <sz val="13"/>
        <color theme="1"/>
        <rFont val="Calibri"/>
        <family val="2"/>
        <scheme val="minor"/>
      </rPr>
      <t xml:space="preserve"> Araç sürekli olarak geliştirilmektedir. Önerilerinize açığız. Lütfen fikirlerinizi aşağıdaki e-posta adresine gönderin. Teşekkürler.</t>
    </r>
  </si>
  <si>
    <t>Enerji</t>
  </si>
  <si>
    <t>Atık</t>
  </si>
  <si>
    <t>Malzeme</t>
  </si>
  <si>
    <t>Verimlilik</t>
  </si>
  <si>
    <t>İşgücü Kaybı</t>
  </si>
  <si>
    <t>(Pasta grafiği için tekrarlandı)</t>
  </si>
  <si>
    <t>Sıkça Sorulan Sorular (SSS)</t>
  </si>
  <si>
    <t>Sorunun üzerine gelerek yorum kutusunda yanıtını görebilirsiniz</t>
  </si>
  <si>
    <t>İş Gerekçesinin Güvenilirliği</t>
  </si>
  <si>
    <t>Varsayımların dayanağı nedir?</t>
  </si>
  <si>
    <t>Neden çoğu varsayım "ihtiyatlı" olarak tanımlanıyor?</t>
  </si>
  <si>
    <t>Faydaların elde edilmesi için neden üç ila beş yıl bir ufuk olarak kullanılıyor?</t>
  </si>
  <si>
    <t>Maliyetler ne olacak?</t>
  </si>
  <si>
    <t>Eğer iş gerekçesi bu kadar iyiyse, neden herkes sürdürülebilirlik stratejilerini benimsemiyor?</t>
  </si>
  <si>
    <t>Dahil Edilmeyen Faydalar</t>
  </si>
  <si>
    <t>Kârı etkileyebilecek başka faydalar var mı?</t>
  </si>
  <si>
    <t>Hisse fiyatı / piyasa değeri faydaları hakkında ne söylenebilir?</t>
  </si>
  <si>
    <t>Hesap Tablolarını Uyarlama</t>
  </si>
  <si>
    <t>Eğer bazı fayda alanları şirketim için geçerli değilse ne olacak?</t>
  </si>
  <si>
    <t>Şirketim "tipik şirketlere" uymuyorsa ne yapmalıyım?</t>
  </si>
  <si>
    <t>Şirketimin birden fazla lokasyonu / ofisi / tesisi varsa ne olur?</t>
  </si>
  <si>
    <t>Bu çalışma sayfalarını düzenleyip paylaşabilir veya satabilir miyim?</t>
  </si>
  <si>
    <t>Neden açık kaynaklı ve ücretsizler?</t>
  </si>
  <si>
    <t>Neden sektör / sanayiye özel sürümleri yok?</t>
  </si>
  <si>
    <t>Çalışma Sayfalarının Stratejik Kullanımı</t>
  </si>
  <si>
    <t>Bu çalışma sayfalarını şirketimle nasıl kullanmalıyım?</t>
  </si>
  <si>
    <t>Çalışma sayfalarının sonuçlarını sunarken dikkat edilmesi gereken noktalar nelerdir?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</si>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</sst>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quot;$&quot;#,##0"/>
    <numFmt numFmtId="166" formatCode="0.0%"/>
    <numFmt numFmtId="167" formatCode="[$$-409]#,##0.00"/>
    <numFmt numFmtId="168" formatCode="[$$-409]#,##0"/>
  </numFmts>
  <fonts count="40">
    <font>
      <sz val="12"/>
      <name val="Arial"/>
    </font>
    <font>
      <sz val="11"/>
      <color theme="1"/>
      <name val="Calibri"/>
      <family val="2"/>
      <scheme val="minor"/>
    </font>
    <font>
      <sz val="12"/>
      <color theme="1"/>
      <name val="Calibri"/>
      <family val="2"/>
      <scheme val="minor"/>
    </font>
    <font>
      <sz val="12"/>
      <name val="Arial"/>
      <family val="2"/>
    </font>
    <font>
      <sz val="14"/>
      <name val="Optima"/>
      <family val="2"/>
    </font>
    <font>
      <b/>
      <sz val="12"/>
      <color theme="1"/>
      <name val="Calibri"/>
      <family val="2"/>
      <scheme val="minor"/>
    </font>
    <font>
      <sz val="12"/>
      <color theme="1"/>
      <name val="Calibri"/>
      <family val="2"/>
      <scheme val="minor"/>
    </font>
    <font>
      <sz val="12"/>
      <name val="Calibri"/>
      <family val="2"/>
      <scheme val="minor"/>
    </font>
    <font>
      <i/>
      <sz val="12"/>
      <color indexed="9"/>
      <name val="Calibri"/>
      <family val="2"/>
      <scheme val="minor"/>
    </font>
    <font>
      <b/>
      <i/>
      <sz val="12"/>
      <color theme="0"/>
      <name val="Calibri"/>
      <family val="2"/>
      <scheme val="minor"/>
    </font>
    <font>
      <b/>
      <i/>
      <sz val="14"/>
      <color theme="0"/>
      <name val="Calibri"/>
      <family val="2"/>
      <scheme val="minor"/>
    </font>
    <font>
      <b/>
      <i/>
      <sz val="18"/>
      <color indexed="9"/>
      <name val="Calibri"/>
      <family val="2"/>
      <scheme val="minor"/>
    </font>
    <font>
      <b/>
      <sz val="12"/>
      <name val="Calibri"/>
      <family val="2"/>
      <scheme val="minor"/>
    </font>
    <font>
      <b/>
      <sz val="12"/>
      <color theme="0"/>
      <name val="Calibri"/>
      <family val="2"/>
      <scheme val="minor"/>
    </font>
    <font>
      <b/>
      <sz val="12"/>
      <color theme="0"/>
      <name val="Arial"/>
      <family val="2"/>
    </font>
    <font>
      <sz val="14"/>
      <color theme="1"/>
      <name val="Calibri"/>
      <family val="2"/>
      <scheme val="minor"/>
    </font>
    <font>
      <b/>
      <i/>
      <sz val="12"/>
      <color theme="0"/>
      <name val="Arial"/>
      <family val="2"/>
    </font>
    <font>
      <b/>
      <i/>
      <sz val="16"/>
      <color theme="0"/>
      <name val="Arial"/>
      <family val="2"/>
    </font>
    <font>
      <b/>
      <sz val="16"/>
      <color theme="0"/>
      <name val="Calibri"/>
      <family val="2"/>
      <scheme val="minor"/>
    </font>
    <font>
      <b/>
      <sz val="14"/>
      <color theme="0"/>
      <name val="Calibri"/>
      <family val="2"/>
      <scheme val="minor"/>
    </font>
    <font>
      <sz val="16"/>
      <color theme="0"/>
      <name val="Calibri"/>
      <family val="2"/>
      <scheme val="minor"/>
    </font>
    <font>
      <sz val="12"/>
      <color theme="0"/>
      <name val="Calibri"/>
      <family val="2"/>
      <scheme val="minor"/>
    </font>
    <font>
      <i/>
      <sz val="12"/>
      <color theme="0"/>
      <name val="Calibri"/>
      <family val="2"/>
      <scheme val="minor"/>
    </font>
    <font>
      <u/>
      <sz val="12"/>
      <color theme="10"/>
      <name val="Arial"/>
      <family val="2"/>
    </font>
    <font>
      <sz val="13"/>
      <color theme="1"/>
      <name val="Calibri"/>
      <family val="2"/>
      <scheme val="minor"/>
    </font>
    <font>
      <b/>
      <sz val="13"/>
      <color theme="1"/>
      <name val="Calibri"/>
      <family val="2"/>
      <scheme val="minor"/>
    </font>
    <font>
      <sz val="11"/>
      <color theme="1"/>
      <name val="Arial"/>
      <family val="2"/>
    </font>
    <font>
      <sz val="9"/>
      <color rgb="FF000000"/>
      <name val="Tahoma"/>
      <family val="2"/>
    </font>
    <font>
      <sz val="11"/>
      <color rgb="FF000000"/>
      <name val="Arial"/>
      <family val="2"/>
    </font>
    <font>
      <sz val="11"/>
      <color rgb="FF000000"/>
      <name val="Tahoma"/>
      <family val="2"/>
    </font>
    <font>
      <sz val="10"/>
      <color rgb="FF000000"/>
      <name val="Tahoma"/>
      <family val="2"/>
    </font>
    <font>
      <b/>
      <sz val="11"/>
      <color rgb="FF000000"/>
      <name val="Arial"/>
      <family val="2"/>
    </font>
    <font>
      <sz val="9"/>
      <color rgb="FF000000"/>
      <name val="Arial"/>
      <family val="2"/>
    </font>
    <font>
      <b/>
      <sz val="9"/>
      <color rgb="FF000000"/>
      <name val="Tahoma"/>
      <family val="2"/>
    </font>
    <font>
      <i/>
      <sz val="11"/>
      <color rgb="FF000000"/>
      <name val="Arial"/>
      <family val="2"/>
    </font>
    <font>
      <sz val="9"/>
      <name val="Arial"/>
      <family val="2"/>
    </font>
    <font>
      <sz val="10"/>
      <color rgb="FF000000"/>
      <name val="Arial"/>
      <family val="2"/>
    </font>
    <font>
      <i/>
      <sz val="10"/>
      <color rgb="FF000000"/>
      <name val="Arial"/>
      <family val="2"/>
    </font>
    <font>
      <b/>
      <sz val="10"/>
      <color rgb="FF000000"/>
      <name val="Arial"/>
      <family val="2"/>
    </font>
    <font>
      <b/>
      <i/>
      <sz val="10"/>
      <color rgb="FF000000"/>
      <name val="Arial"/>
      <family val="2"/>
    </font>
  </fonts>
  <fills count="36">
    <fill>
      <patternFill patternType="none"/>
    </fill>
    <fill>
      <patternFill patternType="gray125"/>
    </fill>
    <fill>
      <patternFill patternType="solid">
        <fgColor rgb="FFFFFFCC"/>
        <bgColor indexed="64"/>
      </patternFill>
    </fill>
    <fill>
      <patternFill patternType="solid">
        <fgColor theme="6" tint="-0.499984740745262"/>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79998168889431442"/>
        <bgColor theme="8" tint="0.79998168889431442"/>
      </patternFill>
    </fill>
    <fill>
      <patternFill patternType="solid">
        <fgColor theme="5" tint="-0.24994659260841701"/>
        <bgColor indexed="64"/>
      </patternFill>
    </fill>
    <fill>
      <patternFill patternType="solid">
        <fgColor theme="6" tint="-0.24994659260841701"/>
        <bgColor indexed="64"/>
      </patternFill>
    </fill>
    <fill>
      <patternFill patternType="solid">
        <fgColor theme="5" tint="0.79998168889431442"/>
        <bgColor theme="8" tint="0.79995117038483843"/>
      </patternFill>
    </fill>
    <fill>
      <patternFill patternType="solid">
        <fgColor theme="4" tint="0.79998168889431442"/>
        <bgColor indexed="64"/>
      </patternFill>
    </fill>
    <fill>
      <patternFill patternType="solid">
        <fgColor theme="4" tint="0.79998168889431442"/>
        <bgColor theme="8" tint="0.79998168889431442"/>
      </patternFill>
    </fill>
    <fill>
      <patternFill patternType="solid">
        <fgColor theme="0" tint="-0.14996795556505021"/>
        <bgColor indexed="64"/>
      </patternFill>
    </fill>
    <fill>
      <patternFill patternType="solid">
        <fgColor theme="6" tint="0.79998168889431442"/>
        <bgColor theme="8" tint="0.79995117038483843"/>
      </patternFill>
    </fill>
    <fill>
      <patternFill patternType="solid">
        <fgColor theme="9" tint="0.79998168889431442"/>
        <bgColor indexed="64"/>
      </patternFill>
    </fill>
    <fill>
      <patternFill patternType="solid">
        <fgColor theme="5" tint="-0.24994659260841701"/>
        <bgColor theme="8" tint="0.79998168889431442"/>
      </patternFill>
    </fill>
    <fill>
      <patternFill patternType="solid">
        <fgColor theme="6" tint="-0.24994659260841701"/>
        <bgColor theme="8" tint="0.59999389629810485"/>
      </patternFill>
    </fill>
    <fill>
      <patternFill patternType="solid">
        <fgColor theme="6" tint="-0.499984740745262"/>
        <bgColor theme="8" tint="0.79998168889431442"/>
      </patternFill>
    </fill>
    <fill>
      <patternFill patternType="solid">
        <fgColor rgb="FFFFCC99"/>
        <bgColor indexed="64"/>
      </patternFill>
    </fill>
    <fill>
      <patternFill patternType="solid">
        <fgColor theme="9" tint="0.59996337778862885"/>
        <bgColor indexed="64"/>
      </patternFill>
    </fill>
    <fill>
      <patternFill patternType="solid">
        <fgColor theme="4" tint="-0.24994659260841701"/>
        <bgColor indexed="64"/>
      </patternFill>
    </fill>
    <fill>
      <patternFill patternType="solid">
        <fgColor theme="4" tint="0.59996337778862885"/>
        <bgColor indexed="64"/>
      </patternFill>
    </fill>
    <fill>
      <patternFill patternType="solid">
        <fgColor theme="5" tint="-0.499984740745262"/>
        <bgColor indexed="64"/>
      </patternFill>
    </fill>
    <fill>
      <patternFill patternType="solid">
        <fgColor theme="5" tint="-0.24994659260841701"/>
        <bgColor theme="8" tint="0.59999389629810485"/>
      </patternFill>
    </fill>
    <fill>
      <patternFill patternType="solid">
        <fgColor theme="0" tint="-4.9989318521683403E-2"/>
        <bgColor indexed="64"/>
      </patternFill>
    </fill>
    <fill>
      <patternFill patternType="solid">
        <fgColor theme="7" tint="-0.499984740745262"/>
        <bgColor indexed="64"/>
      </patternFill>
    </fill>
    <fill>
      <patternFill patternType="solid">
        <fgColor theme="6" tint="-0.24994659260841701"/>
        <bgColor theme="8" tint="0.79998168889431442"/>
      </patternFill>
    </fill>
    <fill>
      <patternFill patternType="solid">
        <fgColor theme="7" tint="-0.24994659260841701"/>
        <bgColor theme="8" tint="0.59999389629810485"/>
      </patternFill>
    </fill>
    <fill>
      <patternFill patternType="solid">
        <fgColor theme="9" tint="0.59996337778862885"/>
        <bgColor theme="8" tint="0.79998168889431442"/>
      </patternFill>
    </fill>
    <fill>
      <patternFill patternType="solid">
        <fgColor theme="6" tint="0.59996337778862885"/>
        <bgColor theme="8" tint="0.79995117038483843"/>
      </patternFill>
    </fill>
    <fill>
      <patternFill patternType="solid">
        <fgColor theme="7" tint="-0.24994659260841701"/>
        <bgColor indexed="64"/>
      </patternFill>
    </fill>
    <fill>
      <patternFill patternType="solid">
        <fgColor theme="9" tint="-0.24994659260841701"/>
        <bgColor indexed="64"/>
      </patternFill>
    </fill>
    <fill>
      <patternFill patternType="solid">
        <fgColor theme="0"/>
        <bgColor theme="0"/>
      </patternFill>
    </fill>
    <fill>
      <patternFill patternType="solid">
        <fgColor theme="0"/>
        <bgColor indexed="64"/>
      </patternFill>
    </fill>
  </fills>
  <borders count="80">
    <border>
      <left/>
      <right/>
      <top/>
      <bottom/>
      <diagonal/>
    </border>
    <border>
      <left/>
      <right/>
      <top style="thin">
        <color auto="1"/>
      </top>
      <bottom/>
      <diagonal/>
    </border>
    <border>
      <left style="medium">
        <color auto="1"/>
      </left>
      <right/>
      <top/>
      <bottom style="medium">
        <color auto="1"/>
      </bottom>
      <diagonal/>
    </border>
    <border>
      <left/>
      <right/>
      <top/>
      <bottom style="thin">
        <color auto="1"/>
      </bottom>
      <diagonal/>
    </border>
    <border>
      <left style="medium">
        <color auto="1"/>
      </left>
      <right/>
      <top style="thin">
        <color auto="1"/>
      </top>
      <bottom/>
      <diagonal/>
    </border>
    <border>
      <left style="medium">
        <color auto="1"/>
      </left>
      <right/>
      <top/>
      <bottom/>
      <diagonal/>
    </border>
    <border>
      <left/>
      <right/>
      <top style="thin">
        <color auto="1"/>
      </top>
      <bottom style="medium">
        <color auto="1"/>
      </bottom>
      <diagonal/>
    </border>
    <border>
      <left/>
      <right/>
      <top style="thin">
        <color auto="1"/>
      </top>
      <bottom style="thin">
        <color auto="1"/>
      </bottom>
      <diagonal/>
    </border>
    <border>
      <left/>
      <right style="medium">
        <color auto="1"/>
      </right>
      <top/>
      <bottom/>
      <diagonal/>
    </border>
    <border>
      <left style="medium">
        <color auto="1"/>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right/>
      <top style="medium">
        <color auto="1"/>
      </top>
      <bottom style="thin">
        <color auto="1"/>
      </bottom>
      <diagonal/>
    </border>
    <border>
      <left style="medium">
        <color auto="1"/>
      </left>
      <right/>
      <top style="medium">
        <color auto="1"/>
      </top>
      <bottom style="thin">
        <color theme="0"/>
      </bottom>
      <diagonal/>
    </border>
    <border>
      <left style="medium">
        <color auto="1"/>
      </left>
      <right/>
      <top style="thin">
        <color theme="0"/>
      </top>
      <bottom/>
      <diagonal/>
    </border>
    <border>
      <left style="medium">
        <color auto="1"/>
      </left>
      <right style="thin">
        <color theme="0"/>
      </right>
      <top style="thin">
        <color theme="0"/>
      </top>
      <bottom style="medium">
        <color auto="1"/>
      </bottom>
      <diagonal/>
    </border>
    <border>
      <left/>
      <right style="medium">
        <color auto="1"/>
      </right>
      <top style="medium">
        <color auto="1"/>
      </top>
      <bottom style="thin">
        <color theme="0"/>
      </bottom>
      <diagonal/>
    </border>
    <border>
      <left/>
      <right style="medium">
        <color auto="1"/>
      </right>
      <top style="thin">
        <color theme="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medium">
        <color auto="1"/>
      </right>
      <top style="thin">
        <color auto="1"/>
      </top>
      <bottom style="thin">
        <color theme="0"/>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thin">
        <color theme="0"/>
      </right>
      <top style="thin">
        <color auto="1"/>
      </top>
      <bottom style="thin">
        <color auto="1"/>
      </bottom>
      <diagonal/>
    </border>
    <border>
      <left style="thin">
        <color theme="0"/>
      </left>
      <right style="medium">
        <color auto="1"/>
      </right>
      <top style="thin">
        <color auto="1"/>
      </top>
      <bottom style="thin">
        <color auto="1"/>
      </bottom>
      <diagonal/>
    </border>
    <border>
      <left/>
      <right style="thin">
        <color theme="0"/>
      </right>
      <top style="medium">
        <color auto="1"/>
      </top>
      <bottom style="thin">
        <color auto="1"/>
      </bottom>
      <diagonal/>
    </border>
    <border>
      <left/>
      <right style="thin">
        <color theme="0"/>
      </right>
      <top/>
      <bottom style="thin">
        <color auto="1"/>
      </bottom>
      <diagonal/>
    </border>
    <border>
      <left style="thin">
        <color theme="0"/>
      </left>
      <right style="medium">
        <color auto="1"/>
      </right>
      <top style="medium">
        <color auto="1"/>
      </top>
      <bottom style="medium">
        <color auto="1"/>
      </bottom>
      <diagonal/>
    </border>
    <border>
      <left style="thin">
        <color theme="0"/>
      </left>
      <right/>
      <top style="medium">
        <color auto="1"/>
      </top>
      <bottom style="medium">
        <color auto="1"/>
      </bottom>
      <diagonal/>
    </border>
    <border>
      <left style="thin">
        <color theme="0"/>
      </left>
      <right style="medium">
        <color auto="1"/>
      </right>
      <top style="medium">
        <color auto="1"/>
      </top>
      <bottom style="thin">
        <color auto="1"/>
      </bottom>
      <diagonal/>
    </border>
    <border>
      <left style="thin">
        <color theme="0"/>
      </left>
      <right style="thin">
        <color theme="0"/>
      </right>
      <top style="medium">
        <color auto="1"/>
      </top>
      <bottom style="thin">
        <color auto="1"/>
      </bottom>
      <diagonal/>
    </border>
    <border>
      <left/>
      <right style="thin">
        <color auto="1"/>
      </right>
      <top style="medium">
        <color auto="1"/>
      </top>
      <bottom/>
      <diagonal/>
    </border>
    <border>
      <left/>
      <right style="thin">
        <color theme="0"/>
      </right>
      <top style="medium">
        <color auto="1"/>
      </top>
      <bottom style="medium">
        <color auto="1"/>
      </bottom>
      <diagonal/>
    </border>
    <border>
      <left/>
      <right/>
      <top/>
      <bottom style="medium">
        <color theme="0"/>
      </bottom>
      <diagonal/>
    </border>
  </borders>
  <cellStyleXfs count="6">
    <xf numFmtId="167" fontId="0" fillId="0" borderId="0"/>
    <xf numFmtId="167" fontId="3" fillId="0" borderId="0"/>
    <xf numFmtId="164" fontId="3" fillId="0" borderId="0" applyFont="0" applyFill="0" applyBorder="0" applyAlignment="0" applyProtection="0"/>
    <xf numFmtId="9" fontId="3" fillId="0" borderId="0" applyFont="0" applyFill="0" applyBorder="0" applyAlignment="0" applyProtection="0"/>
    <xf numFmtId="167" fontId="23" fillId="0" borderId="0" applyNumberFormat="0" applyFill="0" applyBorder="0" applyAlignment="0" applyProtection="0"/>
    <xf numFmtId="0" fontId="26" fillId="0" borderId="0"/>
  </cellStyleXfs>
  <cellXfs count="274">
    <xf numFmtId="167" fontId="0" fillId="0" borderId="0" xfId="0"/>
    <xf numFmtId="167" fontId="4" fillId="0" borderId="0" xfId="0" applyFont="1" applyAlignment="1">
      <alignment vertical="center"/>
    </xf>
    <xf numFmtId="167" fontId="7" fillId="0" borderId="0" xfId="0" applyFont="1"/>
    <xf numFmtId="167" fontId="0" fillId="0" borderId="0" xfId="0" applyAlignment="1">
      <alignment horizontal="center"/>
    </xf>
    <xf numFmtId="168" fontId="7" fillId="12" borderId="41" xfId="0" applyNumberFormat="1" applyFont="1" applyFill="1" applyBorder="1" applyAlignment="1">
      <alignment horizontal="left" vertical="center" indent="1"/>
    </xf>
    <xf numFmtId="168" fontId="6" fillId="13" borderId="22" xfId="0" applyNumberFormat="1" applyFont="1" applyFill="1" applyBorder="1" applyAlignment="1">
      <alignment horizontal="right" vertical="center" indent="1"/>
    </xf>
    <xf numFmtId="168" fontId="7" fillId="12" borderId="45" xfId="0" applyNumberFormat="1" applyFont="1" applyFill="1" applyBorder="1" applyAlignment="1">
      <alignment horizontal="left" vertical="center" indent="1"/>
    </xf>
    <xf numFmtId="9" fontId="6" fillId="6" borderId="36" xfId="0" applyNumberFormat="1" applyFont="1" applyFill="1" applyBorder="1" applyAlignment="1">
      <alignment horizontal="right" vertical="center" wrapText="1" indent="1"/>
    </xf>
    <xf numFmtId="165" fontId="6" fillId="6" borderId="22" xfId="0" applyNumberFormat="1" applyFont="1" applyFill="1" applyBorder="1" applyAlignment="1">
      <alignment horizontal="right" vertical="center" wrapText="1" indent="1"/>
    </xf>
    <xf numFmtId="9" fontId="5" fillId="5" borderId="37" xfId="0" applyNumberFormat="1" applyFont="1" applyFill="1" applyBorder="1" applyAlignment="1">
      <alignment horizontal="right" vertical="center" wrapText="1" indent="1"/>
    </xf>
    <xf numFmtId="165" fontId="5" fillId="5" borderId="35" xfId="0" applyNumberFormat="1" applyFont="1" applyFill="1" applyBorder="1" applyAlignment="1">
      <alignment horizontal="right" vertical="center" wrapText="1" indent="1"/>
    </xf>
    <xf numFmtId="167" fontId="3" fillId="0" borderId="0" xfId="0" applyFont="1" applyAlignment="1">
      <alignment horizontal="center" vertical="center"/>
    </xf>
    <xf numFmtId="167" fontId="0" fillId="0" borderId="0" xfId="0" applyAlignment="1">
      <alignment horizontal="center" vertical="center"/>
    </xf>
    <xf numFmtId="3" fontId="6" fillId="13" borderId="36" xfId="0" applyNumberFormat="1" applyFont="1" applyFill="1" applyBorder="1" applyAlignment="1">
      <alignment horizontal="right" vertical="center" indent="1"/>
    </xf>
    <xf numFmtId="168" fontId="6" fillId="13" borderId="36" xfId="0" applyNumberFormat="1" applyFont="1" applyFill="1" applyBorder="1" applyAlignment="1">
      <alignment horizontal="right" vertical="center" indent="1"/>
    </xf>
    <xf numFmtId="9" fontId="6" fillId="7" borderId="36" xfId="0" applyNumberFormat="1" applyFont="1" applyFill="1" applyBorder="1" applyAlignment="1">
      <alignment horizontal="right" vertical="center" wrapText="1" indent="1"/>
    </xf>
    <xf numFmtId="165" fontId="6" fillId="7" borderId="22" xfId="0" applyNumberFormat="1" applyFont="1" applyFill="1" applyBorder="1" applyAlignment="1">
      <alignment horizontal="right" vertical="center" wrapText="1" indent="1"/>
    </xf>
    <xf numFmtId="167" fontId="3" fillId="0" borderId="0" xfId="0" applyFont="1" applyAlignment="1">
      <alignment vertical="center"/>
    </xf>
    <xf numFmtId="9" fontId="5" fillId="23" borderId="37" xfId="0" applyNumberFormat="1" applyFont="1" applyFill="1" applyBorder="1" applyAlignment="1">
      <alignment horizontal="center" vertical="center" wrapText="1"/>
    </xf>
    <xf numFmtId="168" fontId="5" fillId="23" borderId="35" xfId="0" applyNumberFormat="1" applyFont="1" applyFill="1" applyBorder="1" applyAlignment="1">
      <alignment horizontal="right" vertical="center" wrapText="1" indent="1"/>
    </xf>
    <xf numFmtId="9" fontId="6" fillId="12" borderId="36" xfId="0" applyNumberFormat="1" applyFont="1" applyFill="1" applyBorder="1" applyAlignment="1">
      <alignment horizontal="center" vertical="center" wrapText="1"/>
    </xf>
    <xf numFmtId="168" fontId="6" fillId="12" borderId="22" xfId="0" applyNumberFormat="1" applyFont="1" applyFill="1" applyBorder="1" applyAlignment="1">
      <alignment horizontal="right" vertical="center" wrapText="1" indent="1"/>
    </xf>
    <xf numFmtId="3" fontId="6" fillId="12" borderId="22" xfId="0" applyNumberFormat="1" applyFont="1" applyFill="1" applyBorder="1" applyAlignment="1">
      <alignment horizontal="right" vertical="center" wrapText="1" indent="1"/>
    </xf>
    <xf numFmtId="168" fontId="13" fillId="3" borderId="49" xfId="0" applyNumberFormat="1" applyFont="1" applyFill="1" applyBorder="1" applyAlignment="1">
      <alignment horizontal="right" vertical="center" indent="1"/>
    </xf>
    <xf numFmtId="9" fontId="7" fillId="12" borderId="41" xfId="0" applyNumberFormat="1" applyFont="1" applyFill="1" applyBorder="1" applyAlignment="1">
      <alignment horizontal="right" vertical="center" indent="1"/>
    </xf>
    <xf numFmtId="9" fontId="5" fillId="23" borderId="36" xfId="0" applyNumberFormat="1" applyFont="1" applyFill="1" applyBorder="1" applyAlignment="1">
      <alignment horizontal="center" vertical="center" wrapText="1"/>
    </xf>
    <xf numFmtId="168" fontId="5" fillId="23" borderId="22" xfId="0" applyNumberFormat="1" applyFont="1" applyFill="1" applyBorder="1" applyAlignment="1">
      <alignment horizontal="right" vertical="center" wrapText="1" indent="1"/>
    </xf>
    <xf numFmtId="165" fontId="5" fillId="4" borderId="35" xfId="0" applyNumberFormat="1" applyFont="1" applyFill="1" applyBorder="1" applyAlignment="1">
      <alignment horizontal="right" vertical="center" wrapText="1" indent="1"/>
    </xf>
    <xf numFmtId="9" fontId="13" fillId="19" borderId="33" xfId="0" applyNumberFormat="1" applyFont="1" applyFill="1" applyBorder="1" applyAlignment="1">
      <alignment horizontal="right" vertical="center" indent="1"/>
    </xf>
    <xf numFmtId="167" fontId="3" fillId="0" borderId="0" xfId="0" applyFont="1" applyAlignment="1">
      <alignment vertical="top" wrapText="1"/>
    </xf>
    <xf numFmtId="167" fontId="17" fillId="3" borderId="12" xfId="0" applyFont="1" applyFill="1" applyBorder="1" applyAlignment="1">
      <alignment horizontal="center" vertical="center"/>
    </xf>
    <xf numFmtId="167" fontId="3" fillId="26" borderId="10" xfId="0" applyFont="1" applyFill="1" applyBorder="1" applyAlignment="1">
      <alignment horizontal="center"/>
    </xf>
    <xf numFmtId="168" fontId="13" fillId="3" borderId="28" xfId="0" applyNumberFormat="1" applyFont="1" applyFill="1" applyBorder="1" applyAlignment="1">
      <alignment horizontal="right" vertical="center" indent="1"/>
    </xf>
    <xf numFmtId="9" fontId="13" fillId="19" borderId="29" xfId="0" applyNumberFormat="1" applyFont="1" applyFill="1" applyBorder="1" applyAlignment="1">
      <alignment horizontal="right" vertical="center" indent="1"/>
    </xf>
    <xf numFmtId="0" fontId="21" fillId="10" borderId="69" xfId="0" applyNumberFormat="1" applyFont="1" applyFill="1" applyBorder="1" applyAlignment="1">
      <alignment horizontal="center" vertical="center" wrapText="1"/>
    </xf>
    <xf numFmtId="165" fontId="21" fillId="10" borderId="70" xfId="0" applyNumberFormat="1" applyFont="1" applyFill="1" applyBorder="1" applyAlignment="1">
      <alignment horizontal="center" vertical="center" wrapText="1"/>
    </xf>
    <xf numFmtId="0" fontId="21" fillId="9" borderId="69" xfId="0" applyNumberFormat="1" applyFont="1" applyFill="1" applyBorder="1" applyAlignment="1">
      <alignment horizontal="center" vertical="center" wrapText="1"/>
    </xf>
    <xf numFmtId="165" fontId="21" fillId="9" borderId="70" xfId="0" applyNumberFormat="1" applyFont="1" applyFill="1" applyBorder="1" applyAlignment="1">
      <alignment horizontal="center" vertical="center" wrapText="1"/>
    </xf>
    <xf numFmtId="0" fontId="22" fillId="22" borderId="68" xfId="0" applyNumberFormat="1" applyFont="1" applyFill="1" applyBorder="1" applyAlignment="1">
      <alignment horizontal="center" vertical="center" wrapText="1"/>
    </xf>
    <xf numFmtId="0" fontId="22" fillId="22" borderId="73" xfId="0" applyNumberFormat="1" applyFont="1" applyFill="1" applyBorder="1" applyAlignment="1">
      <alignment horizontal="center" vertical="center" wrapText="1"/>
    </xf>
    <xf numFmtId="9" fontId="6" fillId="16" borderId="63" xfId="0" applyNumberFormat="1" applyFont="1" applyFill="1" applyBorder="1" applyAlignment="1">
      <alignment horizontal="center" vertical="center" wrapText="1"/>
    </xf>
    <xf numFmtId="0" fontId="22" fillId="22" borderId="74" xfId="0" applyNumberFormat="1" applyFont="1" applyFill="1" applyBorder="1" applyAlignment="1">
      <alignment horizontal="center" vertical="center" wrapText="1"/>
    </xf>
    <xf numFmtId="168" fontId="6" fillId="16" borderId="64" xfId="0" applyNumberFormat="1" applyFont="1" applyFill="1" applyBorder="1" applyAlignment="1">
      <alignment horizontal="center" vertical="center" wrapText="1"/>
    </xf>
    <xf numFmtId="9" fontId="6" fillId="16" borderId="65" xfId="0" applyNumberFormat="1" applyFont="1" applyFill="1" applyBorder="1" applyAlignment="1">
      <alignment horizontal="center" vertical="center" wrapText="1"/>
    </xf>
    <xf numFmtId="168" fontId="6" fillId="16" borderId="66" xfId="0" applyNumberFormat="1" applyFont="1" applyFill="1" applyBorder="1" applyAlignment="1">
      <alignment horizontal="center" vertical="center" wrapText="1"/>
    </xf>
    <xf numFmtId="166" fontId="6" fillId="7" borderId="36" xfId="0" applyNumberFormat="1" applyFont="1" applyFill="1" applyBorder="1" applyAlignment="1">
      <alignment horizontal="right" vertical="center" wrapText="1" indent="1"/>
    </xf>
    <xf numFmtId="168" fontId="7" fillId="6" borderId="22" xfId="0" applyNumberFormat="1" applyFont="1" applyFill="1" applyBorder="1" applyAlignment="1">
      <alignment vertical="center"/>
    </xf>
    <xf numFmtId="168" fontId="6" fillId="15" borderId="41" xfId="0" applyNumberFormat="1" applyFont="1" applyFill="1" applyBorder="1" applyAlignment="1">
      <alignment vertical="center"/>
    </xf>
    <xf numFmtId="167" fontId="10" fillId="18" borderId="29" xfId="0" applyFont="1" applyFill="1" applyBorder="1" applyAlignment="1">
      <alignment horizontal="center" vertical="center" wrapText="1"/>
    </xf>
    <xf numFmtId="168" fontId="7" fillId="2" borderId="20" xfId="0" applyNumberFormat="1" applyFont="1" applyFill="1" applyBorder="1" applyAlignment="1">
      <alignment vertical="center"/>
    </xf>
    <xf numFmtId="168" fontId="7" fillId="20" borderId="20" xfId="0" applyNumberFormat="1" applyFont="1" applyFill="1" applyBorder="1" applyAlignment="1">
      <alignment vertical="center"/>
    </xf>
    <xf numFmtId="168" fontId="7" fillId="14" borderId="20" xfId="0" applyNumberFormat="1" applyFont="1" applyFill="1" applyBorder="1" applyAlignment="1">
      <alignment vertical="center"/>
    </xf>
    <xf numFmtId="168" fontId="7" fillId="12" borderId="20" xfId="1" applyNumberFormat="1" applyFont="1" applyFill="1" applyBorder="1" applyAlignment="1">
      <alignment vertical="center"/>
    </xf>
    <xf numFmtId="168" fontId="13" fillId="28" borderId="26" xfId="0" applyNumberFormat="1" applyFont="1" applyFill="1" applyBorder="1" applyAlignment="1">
      <alignment horizontal="right" vertical="center" indent="1"/>
    </xf>
    <xf numFmtId="168" fontId="13" fillId="28" borderId="59" xfId="0" applyNumberFormat="1" applyFont="1" applyFill="1" applyBorder="1" applyAlignment="1">
      <alignment horizontal="right" vertical="center" indent="1"/>
    </xf>
    <xf numFmtId="168" fontId="6" fillId="16" borderId="22" xfId="0" applyNumberFormat="1" applyFont="1" applyFill="1" applyBorder="1" applyAlignment="1">
      <alignment horizontal="center" vertical="center" wrapText="1"/>
    </xf>
    <xf numFmtId="168" fontId="7" fillId="21" borderId="41" xfId="0" applyNumberFormat="1" applyFont="1" applyFill="1" applyBorder="1" applyAlignment="1">
      <alignment horizontal="left" vertical="center" indent="1"/>
    </xf>
    <xf numFmtId="168" fontId="6" fillId="30" borderId="36" xfId="0" applyNumberFormat="1" applyFont="1" applyFill="1" applyBorder="1" applyAlignment="1">
      <alignment horizontal="right" vertical="center" indent="1"/>
    </xf>
    <xf numFmtId="168" fontId="7" fillId="5" borderId="41" xfId="0" applyNumberFormat="1" applyFont="1" applyFill="1" applyBorder="1" applyAlignment="1">
      <alignment horizontal="left" vertical="center" indent="1"/>
    </xf>
    <xf numFmtId="168" fontId="6" fillId="31" borderId="36" xfId="0" applyNumberFormat="1" applyFont="1" applyFill="1" applyBorder="1" applyAlignment="1">
      <alignment horizontal="right" vertical="center" indent="1"/>
    </xf>
    <xf numFmtId="168" fontId="13" fillId="10" borderId="25" xfId="0" applyNumberFormat="1" applyFont="1" applyFill="1" applyBorder="1" applyAlignment="1">
      <alignment horizontal="right" vertical="justify" indent="1"/>
    </xf>
    <xf numFmtId="0" fontId="21" fillId="33" borderId="69" xfId="0" applyNumberFormat="1" applyFont="1" applyFill="1" applyBorder="1" applyAlignment="1">
      <alignment horizontal="center" vertical="center" wrapText="1"/>
    </xf>
    <xf numFmtId="165" fontId="21" fillId="33" borderId="70" xfId="0" applyNumberFormat="1" applyFont="1" applyFill="1" applyBorder="1" applyAlignment="1">
      <alignment horizontal="center" vertical="center" wrapText="1"/>
    </xf>
    <xf numFmtId="0" fontId="21" fillId="33" borderId="76" xfId="0" applyNumberFormat="1" applyFont="1" applyFill="1" applyBorder="1" applyAlignment="1">
      <alignment horizontal="center" vertical="center" wrapText="1"/>
    </xf>
    <xf numFmtId="165" fontId="21" fillId="33" borderId="75" xfId="0" applyNumberFormat="1" applyFont="1" applyFill="1" applyBorder="1" applyAlignment="1">
      <alignment horizontal="center" vertical="center" wrapText="1"/>
    </xf>
    <xf numFmtId="0" fontId="22" fillId="33" borderId="68" xfId="1" applyNumberFormat="1" applyFont="1" applyFill="1" applyBorder="1" applyAlignment="1">
      <alignment horizontal="center" vertical="center" wrapText="1"/>
    </xf>
    <xf numFmtId="0" fontId="22" fillId="33" borderId="73" xfId="1" applyNumberFormat="1" applyFont="1" applyFill="1" applyBorder="1" applyAlignment="1">
      <alignment horizontal="center" vertical="center" wrapText="1"/>
    </xf>
    <xf numFmtId="9" fontId="6" fillId="16" borderId="36" xfId="0" applyNumberFormat="1" applyFont="1" applyFill="1" applyBorder="1" applyAlignment="1">
      <alignment horizontal="right" vertical="center" wrapText="1" indent="1"/>
    </xf>
    <xf numFmtId="168" fontId="6" fillId="16" borderId="22" xfId="0" applyNumberFormat="1" applyFont="1" applyFill="1" applyBorder="1" applyAlignment="1">
      <alignment horizontal="right" vertical="center" wrapText="1" indent="1"/>
    </xf>
    <xf numFmtId="9" fontId="12" fillId="21" borderId="37" xfId="0" applyNumberFormat="1" applyFont="1" applyFill="1" applyBorder="1" applyAlignment="1">
      <alignment horizontal="right" vertical="center" wrapText="1" indent="1"/>
    </xf>
    <xf numFmtId="165" fontId="12" fillId="21" borderId="35" xfId="0" applyNumberFormat="1" applyFont="1" applyFill="1" applyBorder="1" applyAlignment="1">
      <alignment horizontal="right" vertical="center" wrapText="1" indent="1"/>
    </xf>
    <xf numFmtId="168" fontId="7" fillId="5" borderId="45" xfId="1" applyNumberFormat="1" applyFont="1" applyFill="1" applyBorder="1" applyAlignment="1">
      <alignment horizontal="left" vertical="center" indent="1"/>
    </xf>
    <xf numFmtId="168" fontId="6" fillId="31" borderId="66" xfId="0" applyNumberFormat="1" applyFont="1" applyFill="1" applyBorder="1" applyAlignment="1">
      <alignment horizontal="right" vertical="center" indent="1"/>
    </xf>
    <xf numFmtId="9" fontId="7" fillId="5" borderId="45" xfId="0" applyNumberFormat="1" applyFont="1" applyFill="1" applyBorder="1" applyAlignment="1">
      <alignment horizontal="right" vertical="center" indent="1"/>
    </xf>
    <xf numFmtId="168" fontId="7" fillId="5" borderId="42" xfId="0" applyNumberFormat="1" applyFont="1" applyFill="1" applyBorder="1" applyAlignment="1">
      <alignment horizontal="left" vertical="center" indent="1"/>
    </xf>
    <xf numFmtId="168" fontId="6" fillId="31" borderId="39" xfId="0" applyNumberFormat="1" applyFont="1" applyFill="1" applyBorder="1" applyAlignment="1">
      <alignment horizontal="right" vertical="center" indent="1"/>
    </xf>
    <xf numFmtId="168" fontId="7" fillId="21" borderId="41" xfId="1" applyNumberFormat="1" applyFont="1" applyFill="1" applyBorder="1" applyAlignment="1">
      <alignment horizontal="left" vertical="center" indent="1"/>
    </xf>
    <xf numFmtId="168" fontId="6" fillId="30" borderId="22" xfId="0" applyNumberFormat="1" applyFont="1" applyFill="1" applyBorder="1" applyAlignment="1">
      <alignment horizontal="right" vertical="center" indent="1"/>
    </xf>
    <xf numFmtId="9" fontId="7" fillId="21" borderId="41" xfId="0" applyNumberFormat="1" applyFont="1" applyFill="1" applyBorder="1" applyAlignment="1">
      <alignment horizontal="right" vertical="center" indent="1"/>
    </xf>
    <xf numFmtId="168" fontId="13" fillId="10" borderId="58" xfId="0" applyNumberFormat="1" applyFont="1" applyFill="1" applyBorder="1" applyAlignment="1">
      <alignment horizontal="right" vertical="center" indent="1"/>
    </xf>
    <xf numFmtId="167" fontId="1" fillId="0" borderId="0" xfId="0" applyFont="1"/>
    <xf numFmtId="0" fontId="1" fillId="0" borderId="0" xfId="5" applyFont="1"/>
    <xf numFmtId="168" fontId="7" fillId="12" borderId="43" xfId="0" applyNumberFormat="1" applyFont="1" applyFill="1" applyBorder="1" applyAlignment="1">
      <alignment horizontal="left" vertical="center" wrapText="1" indent="1"/>
    </xf>
    <xf numFmtId="167" fontId="10" fillId="29" borderId="48" xfId="0" applyFont="1" applyFill="1" applyBorder="1" applyAlignment="1">
      <alignment horizontal="center" vertical="center" wrapText="1"/>
    </xf>
    <xf numFmtId="167" fontId="10" fillId="29" borderId="51" xfId="0" applyFont="1" applyFill="1" applyBorder="1" applyAlignment="1">
      <alignment horizontal="center" vertical="center" wrapText="1"/>
    </xf>
    <xf numFmtId="167" fontId="10" fillId="29" borderId="5" xfId="0" applyFont="1" applyFill="1" applyBorder="1" applyAlignment="1">
      <alignment horizontal="center" vertical="center" wrapText="1"/>
    </xf>
    <xf numFmtId="167" fontId="10" fillId="29" borderId="8" xfId="0" applyFont="1" applyFill="1" applyBorder="1" applyAlignment="1">
      <alignment horizontal="center" vertical="center" wrapText="1"/>
    </xf>
    <xf numFmtId="167" fontId="10" fillId="29" borderId="47" xfId="0" applyFont="1" applyFill="1" applyBorder="1" applyAlignment="1">
      <alignment horizontal="center" vertical="center" wrapText="1"/>
    </xf>
    <xf numFmtId="167" fontId="10" fillId="29" borderId="50" xfId="0" applyFont="1" applyFill="1" applyBorder="1" applyAlignment="1">
      <alignment horizontal="center" vertical="center" wrapText="1"/>
    </xf>
    <xf numFmtId="167" fontId="0" fillId="0" borderId="0" xfId="0" applyAlignment="1">
      <alignment horizontal="center"/>
    </xf>
    <xf numFmtId="0" fontId="2" fillId="7" borderId="18" xfId="0" applyNumberFormat="1" applyFont="1" applyFill="1" applyBorder="1" applyAlignment="1">
      <alignment horizontal="left" vertical="center" wrapText="1" indent="1"/>
    </xf>
    <xf numFmtId="0" fontId="6" fillId="7" borderId="7" xfId="0" applyNumberFormat="1" applyFont="1" applyFill="1" applyBorder="1" applyAlignment="1">
      <alignment horizontal="left" vertical="center" wrapText="1" indent="1"/>
    </xf>
    <xf numFmtId="167" fontId="35" fillId="26" borderId="52" xfId="0" applyFont="1" applyFill="1" applyBorder="1" applyAlignment="1">
      <alignment horizontal="center" vertical="top" wrapText="1"/>
    </xf>
    <xf numFmtId="167" fontId="3" fillId="26" borderId="1" xfId="0" applyFont="1" applyFill="1" applyBorder="1" applyAlignment="1">
      <alignment horizontal="center" vertical="top" wrapText="1"/>
    </xf>
    <xf numFmtId="167" fontId="3" fillId="26" borderId="53" xfId="0" applyFont="1" applyFill="1" applyBorder="1" applyAlignment="1">
      <alignment horizontal="center" vertical="top" wrapText="1"/>
    </xf>
    <xf numFmtId="167" fontId="3" fillId="26" borderId="54" xfId="0" applyFont="1" applyFill="1" applyBorder="1" applyAlignment="1">
      <alignment horizontal="center" vertical="top" wrapText="1"/>
    </xf>
    <xf numFmtId="167" fontId="3" fillId="26" borderId="0" xfId="0" applyFont="1" applyFill="1" applyAlignment="1">
      <alignment horizontal="center" vertical="top" wrapText="1"/>
    </xf>
    <xf numFmtId="167" fontId="3" fillId="26" borderId="55" xfId="0" applyFont="1" applyFill="1" applyBorder="1" applyAlignment="1">
      <alignment horizontal="center" vertical="top" wrapText="1"/>
    </xf>
    <xf numFmtId="167" fontId="3" fillId="26" borderId="56" xfId="0" applyFont="1" applyFill="1" applyBorder="1" applyAlignment="1">
      <alignment horizontal="center" vertical="top" wrapText="1"/>
    </xf>
    <xf numFmtId="167" fontId="3" fillId="26" borderId="3" xfId="0" applyFont="1" applyFill="1" applyBorder="1" applyAlignment="1">
      <alignment horizontal="center" vertical="top" wrapText="1"/>
    </xf>
    <xf numFmtId="167" fontId="3" fillId="26" borderId="57" xfId="0" applyFont="1" applyFill="1" applyBorder="1" applyAlignment="1">
      <alignment horizontal="center" vertical="top" wrapText="1"/>
    </xf>
    <xf numFmtId="168" fontId="5" fillId="21" borderId="22" xfId="0" applyNumberFormat="1" applyFont="1" applyFill="1" applyBorder="1" applyAlignment="1">
      <alignment horizontal="center" vertical="center" wrapText="1"/>
    </xf>
    <xf numFmtId="168" fontId="5" fillId="21" borderId="35" xfId="0" applyNumberFormat="1" applyFont="1" applyFill="1" applyBorder="1" applyAlignment="1">
      <alignment horizontal="center" vertical="center" wrapText="1"/>
    </xf>
    <xf numFmtId="0" fontId="2" fillId="12" borderId="41" xfId="0" applyNumberFormat="1" applyFont="1" applyFill="1" applyBorder="1" applyAlignment="1">
      <alignment horizontal="left" vertical="center" wrapText="1" indent="1"/>
    </xf>
    <xf numFmtId="0" fontId="6" fillId="12" borderId="36" xfId="0" applyNumberFormat="1" applyFont="1" applyFill="1" applyBorder="1" applyAlignment="1">
      <alignment horizontal="left" vertical="center" wrapText="1" indent="1"/>
    </xf>
    <xf numFmtId="0" fontId="6" fillId="7" borderId="21" xfId="0" applyNumberFormat="1" applyFont="1" applyFill="1" applyBorder="1" applyAlignment="1">
      <alignment horizontal="left" vertical="center" wrapText="1" indent="1"/>
    </xf>
    <xf numFmtId="0" fontId="5" fillId="4" borderId="24" xfId="0" applyNumberFormat="1" applyFont="1" applyFill="1" applyBorder="1" applyAlignment="1">
      <alignment horizontal="right" vertical="center" wrapText="1" indent="1"/>
    </xf>
    <xf numFmtId="0" fontId="5" fillId="4" borderId="6" xfId="0" applyNumberFormat="1" applyFont="1" applyFill="1" applyBorder="1" applyAlignment="1">
      <alignment horizontal="right" vertical="center" wrapText="1" indent="1"/>
    </xf>
    <xf numFmtId="0" fontId="5" fillId="4" borderId="40" xfId="0" applyNumberFormat="1" applyFont="1" applyFill="1" applyBorder="1" applyAlignment="1">
      <alignment horizontal="right" vertical="center" wrapText="1" indent="1"/>
    </xf>
    <xf numFmtId="0" fontId="5" fillId="23" borderId="43" xfId="0" applyNumberFormat="1" applyFont="1" applyFill="1" applyBorder="1" applyAlignment="1">
      <alignment horizontal="right" vertical="center" wrapText="1" indent="1"/>
    </xf>
    <xf numFmtId="0" fontId="5" fillId="23" borderId="37" xfId="0" applyNumberFormat="1" applyFont="1" applyFill="1" applyBorder="1" applyAlignment="1">
      <alignment horizontal="right" vertical="center" wrapText="1" indent="1"/>
    </xf>
    <xf numFmtId="168" fontId="5" fillId="21" borderId="22" xfId="0" applyNumberFormat="1" applyFont="1" applyFill="1" applyBorder="1" applyAlignment="1">
      <alignment horizontal="right" vertical="center" wrapText="1" indent="1"/>
    </xf>
    <xf numFmtId="168" fontId="5" fillId="21" borderId="35" xfId="0" applyNumberFormat="1" applyFont="1" applyFill="1" applyBorder="1" applyAlignment="1">
      <alignment horizontal="right" vertical="center" wrapText="1" indent="1"/>
    </xf>
    <xf numFmtId="0" fontId="5" fillId="21" borderId="4" xfId="1" applyNumberFormat="1" applyFont="1" applyFill="1" applyBorder="1" applyAlignment="1">
      <alignment horizontal="right" vertical="center" wrapText="1" indent="1"/>
    </xf>
    <xf numFmtId="0" fontId="5" fillId="21" borderId="1" xfId="1" applyNumberFormat="1" applyFont="1" applyFill="1" applyBorder="1" applyAlignment="1">
      <alignment horizontal="right" vertical="center" wrapText="1" indent="1"/>
    </xf>
    <xf numFmtId="0" fontId="5" fillId="21" borderId="53" xfId="1" applyNumberFormat="1" applyFont="1" applyFill="1" applyBorder="1" applyAlignment="1">
      <alignment horizontal="right" vertical="center" wrapText="1" indent="1"/>
    </xf>
    <xf numFmtId="0" fontId="5" fillId="21" borderId="2" xfId="1" applyNumberFormat="1" applyFont="1" applyFill="1" applyBorder="1" applyAlignment="1">
      <alignment horizontal="right" vertical="center" wrapText="1" indent="1"/>
    </xf>
    <xf numFmtId="0" fontId="5" fillId="21" borderId="61" xfId="1" applyNumberFormat="1" applyFont="1" applyFill="1" applyBorder="1" applyAlignment="1">
      <alignment horizontal="right" vertical="center" wrapText="1" indent="1"/>
    </xf>
    <xf numFmtId="0" fontId="5" fillId="21" borderId="62" xfId="1" applyNumberFormat="1" applyFont="1" applyFill="1" applyBorder="1" applyAlignment="1">
      <alignment horizontal="right" vertical="center" wrapText="1" indent="1"/>
    </xf>
    <xf numFmtId="0" fontId="5" fillId="23" borderId="18" xfId="0" applyNumberFormat="1" applyFont="1" applyFill="1" applyBorder="1" applyAlignment="1">
      <alignment horizontal="right" vertical="center" wrapText="1" indent="1"/>
    </xf>
    <xf numFmtId="167" fontId="0" fillId="0" borderId="7" xfId="0" applyBorder="1"/>
    <xf numFmtId="167" fontId="0" fillId="0" borderId="21" xfId="0" applyBorder="1"/>
    <xf numFmtId="167" fontId="3" fillId="0" borderId="0" xfId="0" applyFont="1" applyAlignment="1">
      <alignment horizontal="center" vertical="center"/>
    </xf>
    <xf numFmtId="167" fontId="0" fillId="0" borderId="0" xfId="0" applyAlignment="1">
      <alignment horizontal="center" vertical="center"/>
    </xf>
    <xf numFmtId="167" fontId="10" fillId="29" borderId="14" xfId="0" applyFont="1" applyFill="1" applyBorder="1" applyAlignment="1">
      <alignment horizontal="center" vertical="center" wrapText="1"/>
    </xf>
    <xf numFmtId="167" fontId="10" fillId="29" borderId="13" xfId="0" applyFont="1" applyFill="1" applyBorder="1" applyAlignment="1">
      <alignment horizontal="center" vertical="center" wrapText="1"/>
    </xf>
    <xf numFmtId="167" fontId="10" fillId="29" borderId="15" xfId="0" applyFont="1" applyFill="1" applyBorder="1" applyAlignment="1">
      <alignment horizontal="center" vertical="center" wrapText="1"/>
    </xf>
    <xf numFmtId="168" fontId="19" fillId="32" borderId="0" xfId="0" applyNumberFormat="1" applyFont="1" applyFill="1" applyAlignment="1">
      <alignment horizontal="center" vertical="center"/>
    </xf>
    <xf numFmtId="168" fontId="13" fillId="32" borderId="0" xfId="0" applyNumberFormat="1" applyFont="1" applyFill="1" applyAlignment="1">
      <alignment horizontal="center" vertical="center"/>
    </xf>
    <xf numFmtId="167" fontId="10" fillId="29" borderId="25" xfId="0" applyFont="1" applyFill="1" applyBorder="1" applyAlignment="1">
      <alignment horizontal="center" vertical="center" wrapText="1"/>
    </xf>
    <xf numFmtId="167" fontId="10" fillId="29" borderId="26" xfId="0" applyFont="1" applyFill="1" applyBorder="1" applyAlignment="1">
      <alignment horizontal="center" vertical="center" wrapText="1"/>
    </xf>
    <xf numFmtId="167" fontId="10" fillId="29" borderId="27" xfId="0" applyFont="1" applyFill="1" applyBorder="1" applyAlignment="1">
      <alignment horizontal="center" vertical="center" wrapText="1"/>
    </xf>
    <xf numFmtId="167" fontId="9" fillId="29" borderId="28" xfId="0" applyFont="1" applyFill="1" applyBorder="1" applyAlignment="1">
      <alignment horizontal="center" vertical="center" wrapText="1"/>
    </xf>
    <xf numFmtId="167" fontId="9" fillId="29" borderId="31" xfId="0" applyFont="1" applyFill="1" applyBorder="1" applyAlignment="1">
      <alignment horizontal="center" vertical="center" wrapText="1"/>
    </xf>
    <xf numFmtId="167" fontId="9" fillId="29" borderId="29" xfId="0" applyFont="1" applyFill="1" applyBorder="1" applyAlignment="1">
      <alignment horizontal="center" vertical="center" wrapText="1"/>
    </xf>
    <xf numFmtId="167" fontId="9" fillId="29" borderId="32" xfId="0" applyFont="1" applyFill="1" applyBorder="1" applyAlignment="1">
      <alignment horizontal="center" vertical="center" wrapText="1"/>
    </xf>
    <xf numFmtId="167" fontId="9" fillId="29" borderId="30" xfId="0" applyFont="1" applyFill="1" applyBorder="1" applyAlignment="1">
      <alignment horizontal="center" vertical="center" wrapText="1"/>
    </xf>
    <xf numFmtId="167" fontId="9" fillId="29" borderId="33" xfId="0" applyFont="1" applyFill="1" applyBorder="1" applyAlignment="1">
      <alignment horizontal="center" vertical="center" wrapText="1"/>
    </xf>
    <xf numFmtId="167" fontId="9" fillId="29" borderId="34" xfId="0" applyFont="1" applyFill="1" applyBorder="1" applyAlignment="1">
      <alignment horizontal="center" vertical="center" wrapText="1"/>
    </xf>
    <xf numFmtId="168" fontId="13" fillId="28" borderId="26" xfId="0" applyNumberFormat="1" applyFont="1" applyFill="1" applyBorder="1" applyAlignment="1">
      <alignment horizontal="right" vertical="center" indent="1"/>
    </xf>
    <xf numFmtId="168" fontId="13" fillId="28" borderId="27" xfId="0" applyNumberFormat="1" applyFont="1" applyFill="1" applyBorder="1" applyAlignment="1">
      <alignment horizontal="right" vertical="center" indent="1"/>
    </xf>
    <xf numFmtId="9" fontId="13" fillId="19" borderId="33" xfId="0" applyNumberFormat="1" applyFont="1" applyFill="1" applyBorder="1" applyAlignment="1">
      <alignment horizontal="right" vertical="center" indent="1"/>
    </xf>
    <xf numFmtId="9" fontId="13" fillId="19" borderId="34" xfId="0" applyNumberFormat="1" applyFont="1" applyFill="1" applyBorder="1" applyAlignment="1">
      <alignment horizontal="right" vertical="center" indent="1"/>
    </xf>
    <xf numFmtId="168" fontId="6" fillId="31" borderId="38" xfId="0" applyNumberFormat="1" applyFont="1" applyFill="1" applyBorder="1" applyAlignment="1">
      <alignment horizontal="right" vertical="center" indent="1"/>
    </xf>
    <xf numFmtId="168" fontId="6" fillId="31" borderId="39" xfId="0" applyNumberFormat="1" applyFont="1" applyFill="1" applyBorder="1" applyAlignment="1">
      <alignment horizontal="right" vertical="center" indent="1"/>
    </xf>
    <xf numFmtId="168" fontId="6" fillId="30" borderId="36" xfId="0" applyNumberFormat="1" applyFont="1" applyFill="1" applyBorder="1" applyAlignment="1">
      <alignment horizontal="right" vertical="center" indent="1"/>
    </xf>
    <xf numFmtId="168" fontId="6" fillId="30" borderId="22" xfId="0" applyNumberFormat="1" applyFont="1" applyFill="1" applyBorder="1" applyAlignment="1">
      <alignment horizontal="right" vertical="center" indent="1"/>
    </xf>
    <xf numFmtId="168" fontId="6" fillId="13" borderId="20" xfId="0" applyNumberFormat="1" applyFont="1" applyFill="1" applyBorder="1" applyAlignment="1">
      <alignment horizontal="right" vertical="center" indent="1"/>
    </xf>
    <xf numFmtId="168" fontId="6" fillId="13" borderId="19" xfId="0" applyNumberFormat="1" applyFont="1" applyFill="1" applyBorder="1" applyAlignment="1">
      <alignment horizontal="right" vertical="center" indent="1"/>
    </xf>
    <xf numFmtId="3" fontId="6" fillId="13" borderId="20" xfId="0" applyNumberFormat="1" applyFont="1" applyFill="1" applyBorder="1" applyAlignment="1">
      <alignment horizontal="right" vertical="center" indent="1"/>
    </xf>
    <xf numFmtId="3" fontId="6" fillId="13" borderId="19" xfId="0" applyNumberFormat="1" applyFont="1" applyFill="1" applyBorder="1" applyAlignment="1">
      <alignment horizontal="right" vertical="center" indent="1"/>
    </xf>
    <xf numFmtId="167" fontId="3" fillId="26" borderId="52" xfId="0" applyFont="1" applyFill="1" applyBorder="1" applyAlignment="1">
      <alignment horizontal="center" vertical="center" wrapText="1"/>
    </xf>
    <xf numFmtId="167" fontId="3" fillId="26" borderId="53" xfId="0" applyFont="1" applyFill="1" applyBorder="1" applyAlignment="1">
      <alignment horizontal="center" vertical="center" wrapText="1"/>
    </xf>
    <xf numFmtId="167" fontId="3" fillId="26" borderId="54" xfId="0" applyFont="1" applyFill="1" applyBorder="1" applyAlignment="1">
      <alignment horizontal="center" vertical="center" wrapText="1"/>
    </xf>
    <xf numFmtId="167" fontId="3" fillId="26" borderId="55" xfId="0" applyFont="1" applyFill="1" applyBorder="1" applyAlignment="1">
      <alignment horizontal="center" vertical="center" wrapText="1"/>
    </xf>
    <xf numFmtId="167" fontId="3" fillId="26" borderId="56" xfId="0" applyFont="1" applyFill="1" applyBorder="1" applyAlignment="1">
      <alignment horizontal="center" vertical="center" wrapText="1"/>
    </xf>
    <xf numFmtId="167" fontId="3" fillId="26" borderId="57" xfId="0" applyFont="1" applyFill="1" applyBorder="1" applyAlignment="1">
      <alignment horizontal="center" vertical="center" wrapText="1"/>
    </xf>
    <xf numFmtId="0" fontId="2" fillId="16" borderId="41" xfId="0" applyNumberFormat="1" applyFont="1" applyFill="1" applyBorder="1" applyAlignment="1">
      <alignment horizontal="left" vertical="center" wrapText="1" indent="1"/>
    </xf>
    <xf numFmtId="0" fontId="6" fillId="16" borderId="36" xfId="0" applyNumberFormat="1" applyFont="1" applyFill="1" applyBorder="1" applyAlignment="1">
      <alignment horizontal="left" vertical="center" wrapText="1" indent="1"/>
    </xf>
    <xf numFmtId="0" fontId="2" fillId="6" borderId="41" xfId="0" applyNumberFormat="1" applyFont="1" applyFill="1" applyBorder="1" applyAlignment="1">
      <alignment horizontal="left" vertical="center" wrapText="1" indent="1"/>
    </xf>
    <xf numFmtId="0" fontId="6" fillId="6" borderId="36" xfId="0" applyNumberFormat="1" applyFont="1" applyFill="1" applyBorder="1" applyAlignment="1">
      <alignment horizontal="left" vertical="center" wrapText="1" indent="1"/>
    </xf>
    <xf numFmtId="0" fontId="5" fillId="5" borderId="43" xfId="0" applyNumberFormat="1" applyFont="1" applyFill="1" applyBorder="1" applyAlignment="1">
      <alignment horizontal="right" vertical="center" wrapText="1" indent="1"/>
    </xf>
    <xf numFmtId="0" fontId="5" fillId="5" borderId="37" xfId="0" applyNumberFormat="1" applyFont="1" applyFill="1" applyBorder="1" applyAlignment="1">
      <alignment horizontal="right" vertical="center" wrapText="1" indent="1"/>
    </xf>
    <xf numFmtId="0" fontId="10" fillId="10" borderId="67" xfId="0" applyNumberFormat="1" applyFont="1" applyFill="1" applyBorder="1" applyAlignment="1">
      <alignment horizontal="center" vertical="center" wrapText="1"/>
    </xf>
    <xf numFmtId="0" fontId="10" fillId="10" borderId="68" xfId="0" applyNumberFormat="1" applyFont="1" applyFill="1" applyBorder="1" applyAlignment="1">
      <alignment horizontal="center" vertical="center" wrapText="1"/>
    </xf>
    <xf numFmtId="0" fontId="10" fillId="9" borderId="44" xfId="0" applyNumberFormat="1" applyFont="1" applyFill="1" applyBorder="1" applyAlignment="1">
      <alignment horizontal="center" vertical="center" wrapText="1"/>
    </xf>
    <xf numFmtId="0" fontId="10" fillId="9" borderId="71" xfId="0" applyNumberFormat="1" applyFont="1" applyFill="1" applyBorder="1" applyAlignment="1">
      <alignment horizontal="center" vertical="center" wrapText="1"/>
    </xf>
    <xf numFmtId="168" fontId="19" fillId="32" borderId="79" xfId="0" applyNumberFormat="1" applyFont="1" applyFill="1" applyBorder="1" applyAlignment="1">
      <alignment horizontal="center" vertical="center"/>
    </xf>
    <xf numFmtId="0" fontId="6" fillId="16" borderId="41" xfId="0" applyNumberFormat="1" applyFont="1" applyFill="1" applyBorder="1" applyAlignment="1">
      <alignment horizontal="left" vertical="center" wrapText="1" indent="1"/>
    </xf>
    <xf numFmtId="9" fontId="6" fillId="16" borderId="36" xfId="0" applyNumberFormat="1" applyFont="1" applyFill="1" applyBorder="1" applyAlignment="1">
      <alignment horizontal="center" vertical="center" wrapText="1"/>
    </xf>
    <xf numFmtId="168" fontId="6" fillId="16" borderId="22" xfId="0" applyNumberFormat="1" applyFont="1" applyFill="1" applyBorder="1" applyAlignment="1">
      <alignment horizontal="right" vertical="center" wrapText="1" indent="1"/>
    </xf>
    <xf numFmtId="0" fontId="10" fillId="33" borderId="16" xfId="0" applyNumberFormat="1" applyFont="1" applyFill="1" applyBorder="1" applyAlignment="1">
      <alignment horizontal="center" vertical="center" wrapText="1"/>
    </xf>
    <xf numFmtId="0" fontId="10" fillId="33" borderId="17" xfId="0" applyNumberFormat="1" applyFont="1" applyFill="1" applyBorder="1" applyAlignment="1">
      <alignment horizontal="center" vertical="center" wrapText="1"/>
    </xf>
    <xf numFmtId="0" fontId="10" fillId="9" borderId="46" xfId="0" applyNumberFormat="1" applyFont="1" applyFill="1" applyBorder="1" applyAlignment="1">
      <alignment horizontal="center" vertical="center" wrapText="1"/>
    </xf>
    <xf numFmtId="0" fontId="2" fillId="7" borderId="41" xfId="0" applyNumberFormat="1" applyFont="1" applyFill="1" applyBorder="1" applyAlignment="1">
      <alignment horizontal="left" vertical="center" wrapText="1" indent="1"/>
    </xf>
    <xf numFmtId="0" fontId="6" fillId="7" borderId="36" xfId="0" applyNumberFormat="1" applyFont="1" applyFill="1" applyBorder="1" applyAlignment="1">
      <alignment horizontal="left" vertical="center" wrapText="1" indent="1"/>
    </xf>
    <xf numFmtId="0" fontId="10" fillId="33" borderId="16" xfId="1" applyNumberFormat="1" applyFont="1" applyFill="1" applyBorder="1" applyAlignment="1">
      <alignment horizontal="center" vertical="center" wrapText="1"/>
    </xf>
    <xf numFmtId="0" fontId="10" fillId="33" borderId="17" xfId="1" applyNumberFormat="1" applyFont="1" applyFill="1" applyBorder="1" applyAlignment="1">
      <alignment horizontal="center" vertical="center" wrapText="1"/>
    </xf>
    <xf numFmtId="0" fontId="12" fillId="21" borderId="43" xfId="0" applyNumberFormat="1" applyFont="1" applyFill="1" applyBorder="1" applyAlignment="1">
      <alignment horizontal="right" vertical="center" wrapText="1" indent="1"/>
    </xf>
    <xf numFmtId="0" fontId="12" fillId="21" borderId="37" xfId="0" applyNumberFormat="1" applyFont="1" applyFill="1" applyBorder="1" applyAlignment="1">
      <alignment horizontal="right" vertical="center" wrapText="1" indent="1"/>
    </xf>
    <xf numFmtId="0" fontId="5" fillId="4" borderId="43" xfId="0" applyNumberFormat="1" applyFont="1" applyFill="1" applyBorder="1" applyAlignment="1">
      <alignment horizontal="right" vertical="center" wrapText="1" indent="1"/>
    </xf>
    <xf numFmtId="0" fontId="5" fillId="4" borderId="37" xfId="0" applyNumberFormat="1" applyFont="1" applyFill="1" applyBorder="1" applyAlignment="1">
      <alignment horizontal="right" vertical="center" wrapText="1" indent="1"/>
    </xf>
    <xf numFmtId="168" fontId="6" fillId="16" borderId="22" xfId="0" applyNumberFormat="1" applyFont="1" applyFill="1" applyBorder="1" applyAlignment="1">
      <alignment horizontal="center" vertical="center" wrapText="1"/>
    </xf>
    <xf numFmtId="0" fontId="10" fillId="33" borderId="78" xfId="0" applyNumberFormat="1" applyFont="1" applyFill="1" applyBorder="1" applyAlignment="1">
      <alignment horizontal="center" vertical="center" wrapText="1"/>
    </xf>
    <xf numFmtId="9" fontId="5" fillId="16" borderId="36" xfId="0" applyNumberFormat="1" applyFont="1" applyFill="1" applyBorder="1" applyAlignment="1">
      <alignment horizontal="center" vertical="center" wrapText="1"/>
    </xf>
    <xf numFmtId="168" fontId="18" fillId="3" borderId="29" xfId="0" applyNumberFormat="1" applyFont="1" applyFill="1" applyBorder="1" applyAlignment="1">
      <alignment horizontal="right" vertical="center" indent="1"/>
    </xf>
    <xf numFmtId="168" fontId="13" fillId="28" borderId="59" xfId="0" applyNumberFormat="1" applyFont="1" applyFill="1" applyBorder="1" applyAlignment="1">
      <alignment horizontal="right" vertical="center" indent="1"/>
    </xf>
    <xf numFmtId="168" fontId="13" fillId="28" borderId="60" xfId="0" applyNumberFormat="1" applyFont="1" applyFill="1" applyBorder="1" applyAlignment="1">
      <alignment horizontal="right" vertical="center" indent="1"/>
    </xf>
    <xf numFmtId="9" fontId="18" fillId="19" borderId="29" xfId="0" applyNumberFormat="1" applyFont="1" applyFill="1" applyBorder="1" applyAlignment="1">
      <alignment horizontal="right" vertical="center" indent="1"/>
    </xf>
    <xf numFmtId="9" fontId="18" fillId="19" borderId="30" xfId="0" applyNumberFormat="1" applyFont="1" applyFill="1" applyBorder="1" applyAlignment="1">
      <alignment horizontal="right" vertical="center" indent="1"/>
    </xf>
    <xf numFmtId="167" fontId="16" fillId="24" borderId="0" xfId="0" applyFont="1" applyFill="1" applyAlignment="1">
      <alignment horizontal="center" vertical="center"/>
    </xf>
    <xf numFmtId="168" fontId="20" fillId="19" borderId="33" xfId="0" applyNumberFormat="1" applyFont="1" applyFill="1" applyBorder="1" applyAlignment="1">
      <alignment horizontal="right" vertical="center" indent="1"/>
    </xf>
    <xf numFmtId="168" fontId="20" fillId="19" borderId="34" xfId="0" applyNumberFormat="1" applyFont="1" applyFill="1" applyBorder="1" applyAlignment="1">
      <alignment horizontal="right" vertical="center" indent="1"/>
    </xf>
    <xf numFmtId="168" fontId="20" fillId="3" borderId="49" xfId="0" applyNumberFormat="1" applyFont="1" applyFill="1" applyBorder="1" applyAlignment="1">
      <alignment horizontal="right" vertical="center" indent="1"/>
    </xf>
    <xf numFmtId="168" fontId="20" fillId="3" borderId="33" xfId="0" applyNumberFormat="1" applyFont="1" applyFill="1" applyBorder="1" applyAlignment="1">
      <alignment horizontal="right" vertical="center" indent="1"/>
    </xf>
    <xf numFmtId="168" fontId="6" fillId="30" borderId="41" xfId="0" applyNumberFormat="1" applyFont="1" applyFill="1" applyBorder="1" applyAlignment="1">
      <alignment horizontal="right" vertical="center" indent="1"/>
    </xf>
    <xf numFmtId="168" fontId="6" fillId="13" borderId="18" xfId="0" applyNumberFormat="1" applyFont="1" applyFill="1" applyBorder="1" applyAlignment="1">
      <alignment horizontal="right" vertical="center" indent="1"/>
    </xf>
    <xf numFmtId="168" fontId="6" fillId="13" borderId="41" xfId="0" applyNumberFormat="1" applyFont="1" applyFill="1" applyBorder="1" applyAlignment="1">
      <alignment horizontal="right" vertical="center" indent="1"/>
    </xf>
    <xf numFmtId="168" fontId="6" fillId="13" borderId="22" xfId="0" applyNumberFormat="1" applyFont="1" applyFill="1" applyBorder="1" applyAlignment="1">
      <alignment horizontal="right" vertical="center" indent="1"/>
    </xf>
    <xf numFmtId="168" fontId="6" fillId="13" borderId="36" xfId="0" applyNumberFormat="1" applyFont="1" applyFill="1" applyBorder="1" applyAlignment="1">
      <alignment horizontal="right" vertical="center" indent="1"/>
    </xf>
    <xf numFmtId="168" fontId="7" fillId="21" borderId="36" xfId="0" applyNumberFormat="1" applyFont="1" applyFill="1" applyBorder="1" applyAlignment="1">
      <alignment horizontal="right" vertical="center" indent="1"/>
    </xf>
    <xf numFmtId="168" fontId="7" fillId="21" borderId="22" xfId="0" applyNumberFormat="1" applyFont="1" applyFill="1" applyBorder="1" applyAlignment="1">
      <alignment horizontal="right" vertical="center" indent="1"/>
    </xf>
    <xf numFmtId="168" fontId="7" fillId="12" borderId="36" xfId="0" applyNumberFormat="1" applyFont="1" applyFill="1" applyBorder="1" applyAlignment="1">
      <alignment horizontal="right" vertical="center" indent="1"/>
    </xf>
    <xf numFmtId="168" fontId="7" fillId="12" borderId="22" xfId="0" applyNumberFormat="1" applyFont="1" applyFill="1" applyBorder="1" applyAlignment="1">
      <alignment horizontal="right" vertical="center" indent="1"/>
    </xf>
    <xf numFmtId="167" fontId="15" fillId="26" borderId="18" xfId="0" applyFont="1" applyFill="1" applyBorder="1" applyAlignment="1">
      <alignment horizontal="center" vertical="center" wrapText="1"/>
    </xf>
    <xf numFmtId="167" fontId="15" fillId="26" borderId="7" xfId="0" applyFont="1" applyFill="1" applyBorder="1" applyAlignment="1">
      <alignment horizontal="center" vertical="center" wrapText="1"/>
    </xf>
    <xf numFmtId="167" fontId="15" fillId="26" borderId="21" xfId="0" applyFont="1" applyFill="1" applyBorder="1" applyAlignment="1">
      <alignment horizontal="center" vertical="center" wrapText="1"/>
    </xf>
    <xf numFmtId="168" fontId="18" fillId="9" borderId="33" xfId="0" applyNumberFormat="1" applyFont="1" applyFill="1" applyBorder="1" applyAlignment="1">
      <alignment horizontal="right" vertical="center" indent="1"/>
    </xf>
    <xf numFmtId="9" fontId="18" fillId="17" borderId="33" xfId="0" applyNumberFormat="1" applyFont="1" applyFill="1" applyBorder="1" applyAlignment="1">
      <alignment horizontal="right" vertical="center" indent="1"/>
    </xf>
    <xf numFmtId="9" fontId="18" fillId="17" borderId="34" xfId="0" applyNumberFormat="1" applyFont="1" applyFill="1" applyBorder="1" applyAlignment="1">
      <alignment horizontal="right" vertical="center" indent="1"/>
    </xf>
    <xf numFmtId="167" fontId="10" fillId="25" borderId="33" xfId="0" applyFont="1" applyFill="1" applyBorder="1" applyAlignment="1">
      <alignment horizontal="right" vertical="center" wrapText="1" indent="1"/>
    </xf>
    <xf numFmtId="168" fontId="6" fillId="11" borderId="44" xfId="0" applyNumberFormat="1" applyFont="1" applyFill="1" applyBorder="1" applyAlignment="1">
      <alignment horizontal="right" vertical="center" indent="1"/>
    </xf>
    <xf numFmtId="168" fontId="6" fillId="11" borderId="46" xfId="0" applyNumberFormat="1" applyFont="1" applyFill="1" applyBorder="1" applyAlignment="1">
      <alignment horizontal="right" vertical="center" indent="1"/>
    </xf>
    <xf numFmtId="168" fontId="6" fillId="11" borderId="23" xfId="0" applyNumberFormat="1" applyFont="1" applyFill="1" applyBorder="1" applyAlignment="1">
      <alignment horizontal="right" vertical="center" indent="1"/>
    </xf>
    <xf numFmtId="168" fontId="6" fillId="8" borderId="18" xfId="0" applyNumberFormat="1" applyFont="1" applyFill="1" applyBorder="1" applyAlignment="1">
      <alignment horizontal="right" vertical="center" indent="1"/>
    </xf>
    <xf numFmtId="168" fontId="6" fillId="8" borderId="7" xfId="0" applyNumberFormat="1" applyFont="1" applyFill="1" applyBorder="1" applyAlignment="1">
      <alignment horizontal="right" vertical="center" indent="1"/>
    </xf>
    <xf numFmtId="168" fontId="6" fillId="8" borderId="19" xfId="0" applyNumberFormat="1" applyFont="1" applyFill="1" applyBorder="1" applyAlignment="1">
      <alignment horizontal="right" vertical="center" indent="1"/>
    </xf>
    <xf numFmtId="168" fontId="7" fillId="7" borderId="18" xfId="0" applyNumberFormat="1" applyFont="1" applyFill="1" applyBorder="1" applyAlignment="1">
      <alignment horizontal="right" vertical="center" indent="1"/>
    </xf>
    <xf numFmtId="168" fontId="7" fillId="7" borderId="7" xfId="0" applyNumberFormat="1" applyFont="1" applyFill="1" applyBorder="1" applyAlignment="1">
      <alignment horizontal="right" vertical="center" indent="1"/>
    </xf>
    <xf numFmtId="168" fontId="7" fillId="7" borderId="19" xfId="0" applyNumberFormat="1" applyFont="1" applyFill="1" applyBorder="1" applyAlignment="1">
      <alignment horizontal="right" vertical="center" indent="1"/>
    </xf>
    <xf numFmtId="165" fontId="7" fillId="7" borderId="18" xfId="0" applyNumberFormat="1" applyFont="1" applyFill="1" applyBorder="1" applyAlignment="1">
      <alignment horizontal="right" vertical="center" indent="1"/>
    </xf>
    <xf numFmtId="9" fontId="7" fillId="7" borderId="7" xfId="0" applyNumberFormat="1" applyFont="1" applyFill="1" applyBorder="1" applyAlignment="1">
      <alignment horizontal="right" vertical="center" indent="1"/>
    </xf>
    <xf numFmtId="9" fontId="7" fillId="7" borderId="19" xfId="0" applyNumberFormat="1" applyFont="1" applyFill="1" applyBorder="1" applyAlignment="1">
      <alignment horizontal="right" vertical="center" indent="1"/>
    </xf>
    <xf numFmtId="168" fontId="6" fillId="8" borderId="41" xfId="0" applyNumberFormat="1" applyFont="1" applyFill="1" applyBorder="1" applyAlignment="1">
      <alignment horizontal="right" vertical="center" indent="1"/>
    </xf>
    <xf numFmtId="168" fontId="6" fillId="8" borderId="22" xfId="0" applyNumberFormat="1" applyFont="1" applyFill="1" applyBorder="1" applyAlignment="1">
      <alignment horizontal="right" vertical="center" indent="1"/>
    </xf>
    <xf numFmtId="167" fontId="10" fillId="25" borderId="29" xfId="0" applyFont="1" applyFill="1" applyBorder="1" applyAlignment="1">
      <alignment horizontal="center" vertical="center" wrapText="1"/>
    </xf>
    <xf numFmtId="167" fontId="10" fillId="25" borderId="30" xfId="0" applyFont="1" applyFill="1" applyBorder="1" applyAlignment="1">
      <alignment horizontal="center" vertical="center" wrapText="1"/>
    </xf>
    <xf numFmtId="167" fontId="10" fillId="25" borderId="34" xfId="0" applyFont="1" applyFill="1" applyBorder="1" applyAlignment="1">
      <alignment horizontal="right" vertical="center" wrapText="1" indent="1"/>
    </xf>
    <xf numFmtId="168" fontId="6" fillId="11" borderId="42" xfId="0" applyNumberFormat="1" applyFont="1" applyFill="1" applyBorder="1" applyAlignment="1">
      <alignment horizontal="right" vertical="center" indent="1"/>
    </xf>
    <xf numFmtId="168" fontId="6" fillId="11" borderId="39" xfId="0" applyNumberFormat="1" applyFont="1" applyFill="1" applyBorder="1" applyAlignment="1">
      <alignment horizontal="right" vertical="center" indent="1"/>
    </xf>
    <xf numFmtId="168" fontId="13" fillId="10" borderId="59" xfId="0" applyNumberFormat="1" applyFont="1" applyFill="1" applyBorder="1" applyAlignment="1">
      <alignment horizontal="right" vertical="center" indent="1"/>
    </xf>
    <xf numFmtId="0" fontId="12" fillId="23" borderId="44" xfId="0" applyNumberFormat="1" applyFont="1" applyFill="1" applyBorder="1" applyAlignment="1">
      <alignment horizontal="center" vertical="center" wrapText="1"/>
    </xf>
    <xf numFmtId="0" fontId="12" fillId="23" borderId="46" xfId="0" applyNumberFormat="1" applyFont="1" applyFill="1" applyBorder="1" applyAlignment="1">
      <alignment horizontal="center" vertical="center" wrapText="1"/>
    </xf>
    <xf numFmtId="0" fontId="12" fillId="23" borderId="23" xfId="0" applyNumberFormat="1" applyFont="1" applyFill="1" applyBorder="1" applyAlignment="1">
      <alignment horizontal="center" vertical="center" wrapText="1"/>
    </xf>
    <xf numFmtId="167" fontId="10" fillId="18" borderId="28" xfId="0" applyFont="1" applyFill="1" applyBorder="1" applyAlignment="1">
      <alignment horizontal="center" vertical="center" wrapText="1"/>
    </xf>
    <xf numFmtId="167" fontId="10" fillId="18" borderId="29" xfId="0" applyFont="1" applyFill="1" applyBorder="1" applyAlignment="1">
      <alignment horizontal="center" vertical="center" wrapText="1"/>
    </xf>
    <xf numFmtId="168" fontId="6" fillId="31" borderId="45" xfId="0" applyNumberFormat="1" applyFont="1" applyFill="1" applyBorder="1" applyAlignment="1">
      <alignment horizontal="right" vertical="center" indent="1"/>
    </xf>
    <xf numFmtId="168" fontId="6" fillId="31" borderId="66" xfId="0" applyNumberFormat="1" applyFont="1" applyFill="1" applyBorder="1" applyAlignment="1">
      <alignment horizontal="right" vertical="center" indent="1"/>
    </xf>
    <xf numFmtId="168" fontId="6" fillId="31" borderId="65" xfId="0" applyNumberFormat="1" applyFont="1" applyFill="1" applyBorder="1" applyAlignment="1">
      <alignment horizontal="right" vertical="center" indent="1"/>
    </xf>
    <xf numFmtId="167" fontId="10" fillId="18" borderId="30" xfId="0" applyFont="1" applyFill="1" applyBorder="1" applyAlignment="1">
      <alignment horizontal="center" vertical="center" wrapText="1"/>
    </xf>
    <xf numFmtId="167" fontId="10" fillId="18" borderId="29" xfId="0" applyFont="1" applyFill="1" applyBorder="1" applyAlignment="1">
      <alignment horizontal="right" vertical="center" wrapText="1" indent="1"/>
    </xf>
    <xf numFmtId="167" fontId="10" fillId="18" borderId="30" xfId="0" applyFont="1" applyFill="1" applyBorder="1" applyAlignment="1">
      <alignment horizontal="right" vertical="center" wrapText="1" indent="1"/>
    </xf>
    <xf numFmtId="0" fontId="12" fillId="23" borderId="18" xfId="0" applyNumberFormat="1" applyFont="1" applyFill="1" applyBorder="1" applyAlignment="1">
      <alignment horizontal="center" vertical="center" wrapText="1"/>
    </xf>
    <xf numFmtId="0" fontId="12" fillId="23" borderId="7" xfId="0" applyNumberFormat="1" applyFont="1" applyFill="1" applyBorder="1" applyAlignment="1">
      <alignment horizontal="center" vertical="center" wrapText="1"/>
    </xf>
    <xf numFmtId="0" fontId="12" fillId="23" borderId="19" xfId="0" applyNumberFormat="1" applyFont="1" applyFill="1" applyBorder="1" applyAlignment="1">
      <alignment horizontal="center" vertical="center" wrapText="1"/>
    </xf>
    <xf numFmtId="0" fontId="10" fillId="22" borderId="16" xfId="0" applyNumberFormat="1" applyFont="1" applyFill="1" applyBorder="1" applyAlignment="1">
      <alignment horizontal="center" vertical="center" wrapText="1"/>
    </xf>
    <xf numFmtId="0" fontId="10" fillId="22" borderId="17" xfId="0" applyNumberFormat="1" applyFont="1" applyFill="1" applyBorder="1" applyAlignment="1">
      <alignment horizontal="center" vertical="center" wrapText="1"/>
    </xf>
    <xf numFmtId="0" fontId="6" fillId="12" borderId="41" xfId="0" applyNumberFormat="1" applyFont="1" applyFill="1" applyBorder="1" applyAlignment="1">
      <alignment horizontal="left" vertical="center" wrapText="1" indent="1"/>
    </xf>
    <xf numFmtId="9" fontId="6" fillId="12" borderId="36" xfId="0" applyNumberFormat="1" applyFont="1" applyFill="1" applyBorder="1" applyAlignment="1">
      <alignment horizontal="center" vertical="center" wrapText="1"/>
    </xf>
    <xf numFmtId="3" fontId="6" fillId="12" borderId="22" xfId="0" applyNumberFormat="1" applyFont="1" applyFill="1" applyBorder="1" applyAlignment="1">
      <alignment horizontal="right" vertical="center" wrapText="1" indent="1"/>
    </xf>
    <xf numFmtId="167" fontId="24" fillId="34" borderId="0" xfId="0" applyFont="1" applyFill="1" applyAlignment="1">
      <alignment horizontal="left" vertical="center" wrapText="1" indent="1"/>
    </xf>
    <xf numFmtId="167" fontId="23" fillId="35" borderId="0" xfId="4" applyFill="1" applyAlignment="1">
      <alignment horizontal="center" vertical="center"/>
    </xf>
    <xf numFmtId="168" fontId="13" fillId="9" borderId="59" xfId="0" applyNumberFormat="1" applyFont="1" applyFill="1" applyBorder="1" applyAlignment="1">
      <alignment horizontal="right" vertical="center" indent="1"/>
    </xf>
    <xf numFmtId="168" fontId="13" fillId="17" borderId="59" xfId="0" applyNumberFormat="1" applyFont="1" applyFill="1" applyBorder="1" applyAlignment="1">
      <alignment horizontal="right" vertical="center" indent="1"/>
    </xf>
    <xf numFmtId="168" fontId="13" fillId="17" borderId="60" xfId="0" applyNumberFormat="1" applyFont="1" applyFill="1" applyBorder="1" applyAlignment="1">
      <alignment horizontal="right" vertical="center" indent="1"/>
    </xf>
    <xf numFmtId="167" fontId="10" fillId="18" borderId="49" xfId="0" applyFont="1" applyFill="1" applyBorder="1" applyAlignment="1">
      <alignment horizontal="center" vertical="center" wrapText="1"/>
    </xf>
    <xf numFmtId="167" fontId="10" fillId="18" borderId="33" xfId="0" applyFont="1" applyFill="1" applyBorder="1" applyAlignment="1">
      <alignment horizontal="center" vertical="center" wrapText="1"/>
    </xf>
    <xf numFmtId="0" fontId="11" fillId="27" borderId="9" xfId="0" applyNumberFormat="1" applyFont="1" applyFill="1" applyBorder="1" applyAlignment="1">
      <alignment horizontal="center" vertical="center" wrapText="1"/>
    </xf>
    <xf numFmtId="0" fontId="8" fillId="27" borderId="3" xfId="0" applyNumberFormat="1" applyFont="1" applyFill="1" applyBorder="1" applyAlignment="1">
      <alignment horizontal="center" vertical="center" wrapText="1"/>
    </xf>
    <xf numFmtId="168" fontId="19" fillId="3" borderId="52" xfId="0" applyNumberFormat="1" applyFont="1" applyFill="1" applyBorder="1" applyAlignment="1">
      <alignment horizontal="center" vertical="center"/>
    </xf>
    <xf numFmtId="168" fontId="19" fillId="3" borderId="1" xfId="0" applyNumberFormat="1" applyFont="1" applyFill="1" applyBorder="1" applyAlignment="1">
      <alignment horizontal="center" vertical="center"/>
    </xf>
    <xf numFmtId="167" fontId="0" fillId="0" borderId="6" xfId="0" applyBorder="1"/>
    <xf numFmtId="167" fontId="0" fillId="0" borderId="40" xfId="0" applyBorder="1"/>
    <xf numFmtId="0" fontId="2" fillId="16" borderId="14" xfId="0" applyNumberFormat="1" applyFont="1" applyFill="1" applyBorder="1" applyAlignment="1">
      <alignment horizontal="left" vertical="center" wrapText="1" indent="1"/>
    </xf>
    <xf numFmtId="0" fontId="6" fillId="16" borderId="13" xfId="0" applyNumberFormat="1" applyFont="1" applyFill="1" applyBorder="1" applyAlignment="1">
      <alignment horizontal="left" vertical="center" wrapText="1" indent="1"/>
    </xf>
    <xf numFmtId="0" fontId="6" fillId="16" borderId="77" xfId="0" applyNumberFormat="1" applyFont="1" applyFill="1" applyBorder="1" applyAlignment="1">
      <alignment horizontal="left" vertical="center" wrapText="1" indent="1"/>
    </xf>
    <xf numFmtId="0" fontId="6" fillId="16" borderId="9" xfId="0" applyNumberFormat="1" applyFont="1" applyFill="1" applyBorder="1" applyAlignment="1">
      <alignment horizontal="left" vertical="center" wrapText="1" indent="1"/>
    </xf>
    <xf numFmtId="0" fontId="6" fillId="16" borderId="3" xfId="0" applyNumberFormat="1" applyFont="1" applyFill="1" applyBorder="1" applyAlignment="1">
      <alignment horizontal="left" vertical="center" wrapText="1" indent="1"/>
    </xf>
    <xf numFmtId="0" fontId="6" fillId="16" borderId="57" xfId="0" applyNumberFormat="1" applyFont="1" applyFill="1" applyBorder="1" applyAlignment="1">
      <alignment horizontal="left" vertical="center" wrapText="1" indent="1"/>
    </xf>
    <xf numFmtId="0" fontId="10" fillId="9" borderId="9" xfId="0" applyNumberFormat="1" applyFont="1" applyFill="1" applyBorder="1" applyAlignment="1">
      <alignment horizontal="center" vertical="center" wrapText="1"/>
    </xf>
    <xf numFmtId="0" fontId="10" fillId="9" borderId="72" xfId="0" applyNumberFormat="1" applyFont="1" applyFill="1" applyBorder="1" applyAlignment="1">
      <alignment horizontal="center" vertical="center" wrapText="1"/>
    </xf>
    <xf numFmtId="167" fontId="14" fillId="10" borderId="10" xfId="0" applyFont="1" applyFill="1" applyBorder="1" applyAlignment="1">
      <alignment vertical="center"/>
    </xf>
    <xf numFmtId="167" fontId="3" fillId="6" borderId="10" xfId="0" applyFont="1" applyFill="1" applyBorder="1" applyAlignment="1">
      <alignment vertical="center"/>
    </xf>
    <xf numFmtId="167" fontId="3" fillId="6" borderId="11" xfId="0" applyFont="1" applyFill="1" applyBorder="1" applyAlignment="1">
      <alignment vertical="center"/>
    </xf>
  </cellXfs>
  <cellStyles count="6">
    <cellStyle name="Currency 2" xfId="2" xr:uid="{00000000-0005-0000-0000-000000000000}"/>
    <cellStyle name="Hyperlink" xfId="4" builtinId="8"/>
    <cellStyle name="Normal" xfId="0" builtinId="0"/>
    <cellStyle name="Normal 2" xfId="1" xr:uid="{00000000-0005-0000-0000-000002000000}"/>
    <cellStyle name="Normal 4" xfId="5" xr:uid="{4002C6B1-75E8-47BA-ACB4-636C62344130}"/>
    <cellStyle name="Percent 2" xfId="3" xr:uid="{00000000-0005-0000-0000-000003000000}"/>
  </cellStyles>
  <dxfs count="0"/>
  <tableStyles count="0" defaultTableStyle="TableStyleMedium9" defaultPivotStyle="PivotStyleLight16"/>
  <colors>
    <mruColors>
      <color rgb="FFFFCC99"/>
      <color rgb="FFFFFFCC"/>
      <color rgb="FF9A9600"/>
      <color rgb="FFF2F995"/>
      <color rgb="FFF0EA02"/>
      <color rgb="FFBEBA02"/>
      <color rgb="FFF6FBC5"/>
      <color rgb="FFFEFE90"/>
      <color rgb="FF7976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sp3d/>
            </c:spPr>
            <c:extLst>
              <c:ext xmlns:c16="http://schemas.microsoft.com/office/drawing/2014/chart" uri="{C3380CC4-5D6E-409C-BE32-E72D297353CC}">
                <c16:uniqueId val="{00000000-2B49-49AD-96DF-ED36D32BA48A}"/>
              </c:ext>
            </c:extLst>
          </c:dPt>
          <c:dPt>
            <c:idx val="1"/>
            <c:bubble3D val="0"/>
            <c:spPr>
              <a:solidFill>
                <a:schemeClr val="accent2"/>
              </a:solidFill>
              <a:ln>
                <a:noFill/>
              </a:ln>
              <a:effectLst/>
              <a:sp3d/>
            </c:spPr>
            <c:extLst>
              <c:ext xmlns:c16="http://schemas.microsoft.com/office/drawing/2014/chart" uri="{C3380CC4-5D6E-409C-BE32-E72D297353CC}">
                <c16:uniqueId val="{00000001-2B49-49AD-96DF-ED36D32BA48A}"/>
              </c:ext>
            </c:extLst>
          </c:dPt>
          <c:dPt>
            <c:idx val="2"/>
            <c:bubble3D val="0"/>
            <c:spPr>
              <a:solidFill>
                <a:schemeClr val="accent3"/>
              </a:solidFill>
              <a:ln>
                <a:noFill/>
              </a:ln>
              <a:effectLst/>
              <a:sp3d/>
            </c:spPr>
            <c:extLst>
              <c:ext xmlns:c16="http://schemas.microsoft.com/office/drawing/2014/chart" uri="{C3380CC4-5D6E-409C-BE32-E72D297353CC}">
                <c16:uniqueId val="{00000002-2B49-49AD-96DF-ED36D32BA48A}"/>
              </c:ext>
            </c:extLst>
          </c:dPt>
          <c:dPt>
            <c:idx val="3"/>
            <c:bubble3D val="0"/>
            <c:spPr>
              <a:solidFill>
                <a:schemeClr val="accent4"/>
              </a:solidFill>
              <a:ln>
                <a:noFill/>
              </a:ln>
              <a:effectLst/>
              <a:sp3d/>
            </c:spPr>
            <c:extLst>
              <c:ext xmlns:c16="http://schemas.microsoft.com/office/drawing/2014/chart" uri="{C3380CC4-5D6E-409C-BE32-E72D297353CC}">
                <c16:uniqueId val="{00000003-2B49-49AD-96DF-ED36D32BA48A}"/>
              </c:ext>
            </c:extLst>
          </c:dPt>
          <c:dPt>
            <c:idx val="4"/>
            <c:bubble3D val="0"/>
            <c:spPr>
              <a:solidFill>
                <a:schemeClr val="accent5"/>
              </a:solidFill>
              <a:ln>
                <a:noFill/>
              </a:ln>
              <a:effectLst/>
              <a:sp3d/>
            </c:spPr>
            <c:extLst>
              <c:ext xmlns:c16="http://schemas.microsoft.com/office/drawing/2014/chart" uri="{C3380CC4-5D6E-409C-BE32-E72D297353CC}">
                <c16:uniqueId val="{00000004-2B49-49AD-96DF-ED36D32BA48A}"/>
              </c:ext>
            </c:extLst>
          </c:dPt>
          <c:dPt>
            <c:idx val="5"/>
            <c:bubble3D val="0"/>
            <c:spPr>
              <a:solidFill>
                <a:schemeClr val="accent6"/>
              </a:solidFill>
              <a:ln>
                <a:noFill/>
              </a:ln>
              <a:effectLst/>
              <a:sp3d/>
            </c:spPr>
            <c:extLst>
              <c:ext xmlns:c16="http://schemas.microsoft.com/office/drawing/2014/chart" uri="{C3380CC4-5D6E-409C-BE32-E72D297353CC}">
                <c16:uniqueId val="{00000005-2B49-49AD-96DF-ED36D32BA48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tr-TR"/>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'Business Case Simulator '!$K$77:$K$82</c:f>
              <c:strCache>
                <c:ptCount val="6"/>
                <c:pt idx="0">
                  <c:v>Gelir</c:v>
                </c:pt>
                <c:pt idx="1">
                  <c:v>Enerji</c:v>
                </c:pt>
                <c:pt idx="2">
                  <c:v>Atık</c:v>
                </c:pt>
                <c:pt idx="3">
                  <c:v>Malzeme</c:v>
                </c:pt>
                <c:pt idx="4">
                  <c:v>Verimlilik</c:v>
                </c:pt>
                <c:pt idx="5">
                  <c:v>İşgücü Kaybı</c:v>
                </c:pt>
              </c:strCache>
            </c:strRef>
          </c:cat>
          <c:val>
            <c:numRef>
              <c:f>'Business Case Simulator '!$L$77:$L$82</c:f>
              <c:numCache>
                <c:formatCode>[$$-409]#,##0</c:formatCode>
                <c:ptCount val="6"/>
                <c:pt idx="0">
                  <c:v>3150000.0000000005</c:v>
                </c:pt>
                <c:pt idx="1">
                  <c:v>7500000</c:v>
                </c:pt>
                <c:pt idx="2">
                  <c:v>7500000</c:v>
                </c:pt>
                <c:pt idx="3">
                  <c:v>5250000</c:v>
                </c:pt>
                <c:pt idx="4">
                  <c:v>3000000</c:v>
                </c:pt>
                <c:pt idx="5">
                  <c:v>1800000</c:v>
                </c:pt>
              </c:numCache>
            </c:numRef>
          </c:val>
          <c:extLst>
            <c:ext xmlns:c16="http://schemas.microsoft.com/office/drawing/2014/chart" uri="{C3380CC4-5D6E-409C-BE32-E72D297353CC}">
              <c16:uniqueId val="{00000006-2B49-49AD-96DF-ED36D32BA48A}"/>
            </c:ext>
          </c:extLst>
        </c:ser>
        <c:dLbls>
          <c:showLegendKey val="0"/>
          <c:showVal val="0"/>
          <c:showCatName val="0"/>
          <c:showSerName val="0"/>
          <c:showPercent val="0"/>
          <c:showBubbleSize val="0"/>
          <c:showLeaderLines val="1"/>
        </c:dLbls>
      </c:pie3DChart>
      <c:spPr>
        <a:noFill/>
        <a:ln w="25400">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hyperlink" Target="http://creativecommons.org/licenses/by/3.0/" TargetMode="Externa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13</xdr:col>
      <xdr:colOff>0</xdr:colOff>
      <xdr:row>93</xdr:row>
      <xdr:rowOff>0</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1037094" y="3726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10</xdr:col>
      <xdr:colOff>283870</xdr:colOff>
      <xdr:row>1</xdr:row>
      <xdr:rowOff>56030</xdr:rowOff>
    </xdr:from>
    <xdr:to>
      <xdr:col>11</xdr:col>
      <xdr:colOff>870404</xdr:colOff>
      <xdr:row>1</xdr:row>
      <xdr:rowOff>585245</xdr:rowOff>
    </xdr:to>
    <xdr:pic>
      <xdr:nvPicPr>
        <xdr:cNvPr id="17" name="Picture 1456">
          <a:hlinkClick xmlns:r="http://schemas.openxmlformats.org/officeDocument/2006/relationships" r:id="rId1"/>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198399" y="205442"/>
          <a:ext cx="1499217" cy="526675"/>
        </a:xfrm>
        <a:prstGeom prst="rect">
          <a:avLst/>
        </a:prstGeom>
        <a:noFill/>
        <a:ln w="6350">
          <a:solidFill>
            <a:schemeClr val="bg1"/>
          </a:solidFill>
          <a:miter lim="800000"/>
          <a:headEnd/>
          <a:tailEnd/>
        </a:ln>
      </xdr:spPr>
    </xdr:pic>
    <xdr:clientData/>
  </xdr:twoCellAnchor>
  <xdr:twoCellAnchor>
    <xdr:from>
      <xdr:col>4</xdr:col>
      <xdr:colOff>295275</xdr:colOff>
      <xdr:row>6</xdr:row>
      <xdr:rowOff>123825</xdr:rowOff>
    </xdr:from>
    <xdr:to>
      <xdr:col>5</xdr:col>
      <xdr:colOff>1028700</xdr:colOff>
      <xdr:row>7</xdr:row>
      <xdr:rowOff>161925</xdr:rowOff>
    </xdr:to>
    <xdr:sp macro="" textlink="">
      <xdr:nvSpPr>
        <xdr:cNvPr id="5" name="Left Arrow 4">
          <a:extLst>
            <a:ext uri="{FF2B5EF4-FFF2-40B4-BE49-F238E27FC236}">
              <a16:creationId xmlns:a16="http://schemas.microsoft.com/office/drawing/2014/main" id="{00000000-0008-0000-0000-000005000000}"/>
            </a:ext>
          </a:extLst>
        </xdr:cNvPr>
        <xdr:cNvSpPr/>
      </xdr:nvSpPr>
      <xdr:spPr>
        <a:xfrm>
          <a:off x="4857750" y="2371725"/>
          <a:ext cx="1485900" cy="257175"/>
        </a:xfrm>
        <a:prstGeom prst="leftArrow">
          <a:avLst/>
        </a:prstGeom>
        <a:solidFill>
          <a:schemeClr val="bg1">
            <a:lumMod val="7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lang="en-US" sz="1100"/>
        </a:p>
      </xdr:txBody>
    </xdr:sp>
    <xdr:clientData/>
  </xdr:twoCellAnchor>
  <xdr:twoCellAnchor>
    <xdr:from>
      <xdr:col>8</xdr:col>
      <xdr:colOff>14263</xdr:colOff>
      <xdr:row>71</xdr:row>
      <xdr:rowOff>67349</xdr:rowOff>
    </xdr:from>
    <xdr:to>
      <xdr:col>12</xdr:col>
      <xdr:colOff>25468</xdr:colOff>
      <xdr:row>84</xdr:row>
      <xdr:rowOff>360738</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412376</xdr:colOff>
      <xdr:row>106</xdr:row>
      <xdr:rowOff>0</xdr:rowOff>
    </xdr:from>
    <xdr:to>
      <xdr:col>4</xdr:col>
      <xdr:colOff>753036</xdr:colOff>
      <xdr:row>107</xdr:row>
      <xdr:rowOff>9749</xdr:rowOff>
    </xdr:to>
    <xdr:pic>
      <xdr:nvPicPr>
        <xdr:cNvPr id="2" name="Picture 1">
          <a:extLst>
            <a:ext uri="{FF2B5EF4-FFF2-40B4-BE49-F238E27FC236}">
              <a16:creationId xmlns:a16="http://schemas.microsoft.com/office/drawing/2014/main" id="{53DC2ACE-E16E-43A7-8A02-861D1606FF0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953435" y="29269765"/>
          <a:ext cx="1326777" cy="4400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wrap="square" rtlCol="0" anchor="ctr">
        <a:noAutofit/>
      </a:bodyP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obwillard@sustainabilityadvantage.com" TargetMode="External"/><Relationship Id="rId6" Type="http://schemas.openxmlformats.org/officeDocument/2006/relationships/comments" Target="../comments1.xml"/><Relationship Id="rId5" Type="http://schemas.openxmlformats.org/officeDocument/2006/relationships/image" Target="../media/image1.jpeg"/><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image" Target="../media/image1.jpeg"/><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B1:R107"/>
  <sheetViews>
    <sheetView showGridLines="0" tabSelected="1" zoomScaleNormal="100" zoomScalePageLayoutView="85" workbookViewId="0">
      <selection activeCell="L10" sqref="L10"/>
    </sheetView>
  </sheetViews>
  <sheetFormatPr defaultColWidth="8.7265625" defaultRowHeight="15.6"/>
  <cols>
    <col min="1" max="1" width="2.453125" customWidth="1"/>
    <col min="2" max="2" width="24.1796875" style="2" customWidth="1"/>
    <col min="3" max="3" width="15.7265625" style="2" customWidth="1"/>
    <col min="4" max="4" width="11.7265625" style="2" customWidth="1"/>
    <col min="5" max="5" width="9.453125" style="2" customWidth="1"/>
    <col min="6" max="6" width="16.54296875" style="2" customWidth="1"/>
    <col min="7" max="7" width="4.453125" customWidth="1"/>
    <col min="8" max="8" width="24.26953125" customWidth="1"/>
    <col min="9" max="9" width="17.54296875" customWidth="1"/>
    <col min="10" max="10" width="9" customWidth="1"/>
    <col min="11" max="11" width="11" customWidth="1"/>
    <col min="12" max="12" width="14.54296875" customWidth="1"/>
    <col min="13" max="13" width="12.26953125" customWidth="1"/>
    <col min="14" max="14" width="15.1796875" customWidth="1"/>
    <col min="15" max="15" width="11.453125" customWidth="1"/>
    <col min="16" max="16" width="12.7265625" customWidth="1"/>
    <col min="17" max="17" width="20.7265625" customWidth="1"/>
    <col min="18" max="18" width="11.26953125" customWidth="1"/>
    <col min="19" max="19" width="4.7265625" customWidth="1"/>
    <col min="20" max="20" width="8.81640625" customWidth="1"/>
  </cols>
  <sheetData>
    <row r="1" spans="2:12" ht="12" customHeight="1"/>
    <row r="2" spans="2:12" ht="68.55" customHeight="1">
      <c r="B2" s="257" t="s">
        <v>4</v>
      </c>
      <c r="C2" s="258"/>
      <c r="D2" s="258"/>
      <c r="E2" s="258"/>
      <c r="F2" s="258"/>
      <c r="G2" s="258"/>
      <c r="H2" s="258"/>
      <c r="I2" s="258"/>
      <c r="J2" s="258"/>
      <c r="K2" s="258" t="s">
        <v>156</v>
      </c>
      <c r="L2" s="258"/>
    </row>
    <row r="3" spans="2:12" ht="20.25" customHeight="1">
      <c r="B3" s="204" t="s">
        <v>5</v>
      </c>
      <c r="C3" s="205"/>
      <c r="D3" s="205"/>
      <c r="E3" s="205"/>
      <c r="F3" s="205"/>
      <c r="G3" s="205"/>
      <c r="H3" s="205"/>
      <c r="I3" s="205"/>
      <c r="J3" s="205"/>
      <c r="K3" s="205"/>
      <c r="L3" s="206"/>
    </row>
    <row r="4" spans="2:12" ht="20.25" customHeight="1" thickBot="1">
      <c r="B4" s="3"/>
      <c r="C4" s="3"/>
      <c r="D4" s="3"/>
      <c r="E4" s="3"/>
      <c r="F4" s="3"/>
    </row>
    <row r="5" spans="2:12" ht="30" customHeight="1">
      <c r="B5" s="87" t="s">
        <v>6</v>
      </c>
      <c r="C5" s="88"/>
      <c r="D5" s="3"/>
      <c r="E5" s="3"/>
      <c r="F5" s="3"/>
      <c r="H5" s="129" t="s">
        <v>18</v>
      </c>
      <c r="I5" s="130"/>
      <c r="J5" s="130"/>
      <c r="K5" s="131"/>
    </row>
    <row r="6" spans="2:12" ht="17.25" customHeight="1">
      <c r="B6" s="83" t="s">
        <v>7</v>
      </c>
      <c r="C6" s="84"/>
      <c r="D6" s="3"/>
      <c r="E6" s="3"/>
      <c r="F6" s="3"/>
      <c r="H6" s="132" t="s">
        <v>19</v>
      </c>
      <c r="I6" s="134" t="s">
        <v>20</v>
      </c>
      <c r="J6" s="134" t="s">
        <v>21</v>
      </c>
      <c r="K6" s="136"/>
    </row>
    <row r="7" spans="2:12" ht="17.25" customHeight="1" thickBot="1">
      <c r="B7" s="85"/>
      <c r="C7" s="86"/>
      <c r="D7" s="3"/>
      <c r="E7" s="3"/>
      <c r="F7" s="3"/>
      <c r="H7" s="133"/>
      <c r="I7" s="135"/>
      <c r="J7" s="137"/>
      <c r="K7" s="138"/>
    </row>
    <row r="8" spans="2:12" ht="20.25" customHeight="1">
      <c r="B8" s="58" t="s">
        <v>9</v>
      </c>
      <c r="C8" s="59">
        <v>500000000</v>
      </c>
      <c r="D8" s="3"/>
      <c r="E8" s="89"/>
      <c r="F8" s="89"/>
      <c r="H8" s="58" t="s">
        <v>9</v>
      </c>
      <c r="I8" s="59">
        <v>1000000</v>
      </c>
      <c r="J8" s="143">
        <v>500000000</v>
      </c>
      <c r="K8" s="144"/>
    </row>
    <row r="9" spans="2:12" ht="20.25" customHeight="1">
      <c r="B9" s="56" t="s">
        <v>10</v>
      </c>
      <c r="C9" s="57">
        <v>10000000</v>
      </c>
      <c r="D9" s="3"/>
      <c r="E9" s="151" t="s">
        <v>8</v>
      </c>
      <c r="F9" s="152"/>
      <c r="H9" s="56" t="s">
        <v>22</v>
      </c>
      <c r="I9" s="57">
        <v>20000</v>
      </c>
      <c r="J9" s="145">
        <v>10000000</v>
      </c>
      <c r="K9" s="146"/>
    </row>
    <row r="10" spans="2:12" ht="20.25" customHeight="1">
      <c r="B10" s="56" t="s">
        <v>11</v>
      </c>
      <c r="C10" s="57">
        <v>150000000</v>
      </c>
      <c r="D10" s="3"/>
      <c r="E10" s="153"/>
      <c r="F10" s="154"/>
      <c r="H10" s="56" t="s">
        <v>23</v>
      </c>
      <c r="I10" s="57">
        <v>50000</v>
      </c>
      <c r="J10" s="145">
        <v>150000000</v>
      </c>
      <c r="K10" s="146"/>
    </row>
    <row r="11" spans="2:12" ht="20.25" customHeight="1">
      <c r="B11" s="4" t="s">
        <v>12</v>
      </c>
      <c r="C11" s="14">
        <v>40000</v>
      </c>
      <c r="D11" s="3"/>
      <c r="E11" s="153"/>
      <c r="F11" s="154"/>
      <c r="H11" s="6" t="s">
        <v>24</v>
      </c>
      <c r="I11" s="14">
        <v>50000</v>
      </c>
      <c r="J11" s="147">
        <v>40000</v>
      </c>
      <c r="K11" s="148"/>
    </row>
    <row r="12" spans="2:12" ht="20.25" customHeight="1">
      <c r="B12" s="4" t="s">
        <v>13</v>
      </c>
      <c r="C12" s="13">
        <v>3750</v>
      </c>
      <c r="D12" s="3"/>
      <c r="E12" s="153"/>
      <c r="F12" s="154"/>
      <c r="H12" s="4" t="s">
        <v>25</v>
      </c>
      <c r="I12" s="13">
        <v>6</v>
      </c>
      <c r="J12" s="149">
        <v>3750</v>
      </c>
      <c r="K12" s="150"/>
    </row>
    <row r="13" spans="2:12" ht="30" customHeight="1" thickBot="1">
      <c r="B13" s="82" t="s">
        <v>14</v>
      </c>
      <c r="C13" s="14">
        <f>C11*C12</f>
        <v>150000000</v>
      </c>
      <c r="D13" s="3"/>
      <c r="E13" s="153"/>
      <c r="F13" s="154"/>
      <c r="H13" s="4" t="s">
        <v>26</v>
      </c>
      <c r="I13" s="14">
        <f>I11*I12</f>
        <v>300000</v>
      </c>
      <c r="J13" s="147">
        <f>J11*J12</f>
        <v>150000000</v>
      </c>
      <c r="K13" s="148"/>
    </row>
    <row r="14" spans="2:12" ht="20.25" customHeight="1">
      <c r="B14" s="60" t="s">
        <v>16</v>
      </c>
      <c r="C14" s="53">
        <v>35000000</v>
      </c>
      <c r="D14" s="3"/>
      <c r="E14" s="155"/>
      <c r="F14" s="156"/>
      <c r="H14" s="60" t="s">
        <v>15</v>
      </c>
      <c r="I14" s="53">
        <v>70000</v>
      </c>
      <c r="J14" s="139">
        <v>35000000</v>
      </c>
      <c r="K14" s="140"/>
    </row>
    <row r="15" spans="2:12" ht="20.25" customHeight="1" thickBot="1">
      <c r="B15" s="23" t="s">
        <v>17</v>
      </c>
      <c r="C15" s="28">
        <f>C14/C8</f>
        <v>7.0000000000000007E-2</v>
      </c>
      <c r="D15" s="3"/>
      <c r="E15" s="3"/>
      <c r="F15" s="3"/>
      <c r="H15" s="23" t="s">
        <v>27</v>
      </c>
      <c r="I15" s="28">
        <f>I14/I8</f>
        <v>7.0000000000000007E-2</v>
      </c>
      <c r="J15" s="141">
        <f>J14/J8</f>
        <v>7.0000000000000007E-2</v>
      </c>
      <c r="K15" s="142"/>
    </row>
    <row r="16" spans="2:12" ht="20.25" customHeight="1">
      <c r="B16" s="89"/>
      <c r="C16" s="89"/>
      <c r="D16" s="89"/>
      <c r="E16" s="89"/>
      <c r="F16" s="89"/>
    </row>
    <row r="17" spans="2:18" ht="28.5" customHeight="1" thickBot="1">
      <c r="B17" s="167" t="s">
        <v>28</v>
      </c>
      <c r="C17" s="167"/>
      <c r="D17" s="167"/>
      <c r="E17" s="167"/>
      <c r="F17" s="167"/>
      <c r="H17" s="167" t="s">
        <v>67</v>
      </c>
      <c r="I17" s="167"/>
      <c r="J17" s="167"/>
      <c r="K17" s="167"/>
      <c r="L17" s="167"/>
    </row>
    <row r="18" spans="2:18" ht="10.050000000000001" customHeight="1" thickBot="1">
      <c r="B18" s="89"/>
      <c r="C18" s="89"/>
      <c r="D18" s="89"/>
      <c r="E18" s="89"/>
      <c r="F18" s="89"/>
    </row>
    <row r="19" spans="2:18" ht="20.25" customHeight="1" thickBot="1">
      <c r="B19" s="163" t="s">
        <v>29</v>
      </c>
      <c r="C19" s="164"/>
      <c r="D19" s="164"/>
      <c r="E19" s="34" t="s">
        <v>1</v>
      </c>
      <c r="F19" s="35" t="s">
        <v>34</v>
      </c>
      <c r="H19" s="165" t="s">
        <v>68</v>
      </c>
      <c r="I19" s="166"/>
      <c r="J19" s="36" t="s">
        <v>99</v>
      </c>
      <c r="K19" s="36" t="s">
        <v>100</v>
      </c>
      <c r="L19" s="37" t="s">
        <v>101</v>
      </c>
    </row>
    <row r="20" spans="2:18" ht="20.25" customHeight="1">
      <c r="B20" s="159" t="s">
        <v>30</v>
      </c>
      <c r="C20" s="160"/>
      <c r="D20" s="160"/>
      <c r="E20" s="7">
        <v>0.05</v>
      </c>
      <c r="F20" s="8">
        <f>E20*$C$8</f>
        <v>25000000</v>
      </c>
      <c r="H20" s="90" t="s">
        <v>69</v>
      </c>
      <c r="I20" s="91"/>
      <c r="J20" s="15">
        <v>0.05</v>
      </c>
      <c r="K20" s="15">
        <v>0.25</v>
      </c>
      <c r="L20" s="16">
        <f t="shared" ref="L20:L26" si="0">-K20*J20*$C$8</f>
        <v>-6250000</v>
      </c>
    </row>
    <row r="21" spans="2:18" ht="20.25" customHeight="1">
      <c r="B21" s="159" t="s">
        <v>31</v>
      </c>
      <c r="C21" s="160"/>
      <c r="D21" s="160"/>
      <c r="E21" s="7">
        <v>0.02</v>
      </c>
      <c r="F21" s="8">
        <f>E21*$C$8</f>
        <v>10000000</v>
      </c>
      <c r="H21" s="90" t="s">
        <v>70</v>
      </c>
      <c r="I21" s="91"/>
      <c r="J21" s="15">
        <v>0.05</v>
      </c>
      <c r="K21" s="15">
        <v>0.25</v>
      </c>
      <c r="L21" s="16">
        <f t="shared" si="0"/>
        <v>-6250000</v>
      </c>
    </row>
    <row r="22" spans="2:18" ht="20.25" customHeight="1">
      <c r="B22" s="159" t="s">
        <v>32</v>
      </c>
      <c r="C22" s="160"/>
      <c r="D22" s="160"/>
      <c r="E22" s="7">
        <v>0.02</v>
      </c>
      <c r="F22" s="8">
        <f>E22*$C$8</f>
        <v>10000000</v>
      </c>
      <c r="H22" s="90" t="s">
        <v>71</v>
      </c>
      <c r="I22" s="91"/>
      <c r="J22" s="15">
        <v>0.05</v>
      </c>
      <c r="K22" s="15">
        <v>0.2</v>
      </c>
      <c r="L22" s="16">
        <f t="shared" si="0"/>
        <v>-5000000.0000000009</v>
      </c>
    </row>
    <row r="23" spans="2:18" ht="19.5" customHeight="1" thickBot="1">
      <c r="B23" s="161" t="s">
        <v>33</v>
      </c>
      <c r="C23" s="162"/>
      <c r="D23" s="162"/>
      <c r="E23" s="9">
        <f>SUM(E20:E22)</f>
        <v>9.0000000000000011E-2</v>
      </c>
      <c r="F23" s="10">
        <f>SUM(F20:F22)</f>
        <v>45000000</v>
      </c>
      <c r="H23" s="90" t="s">
        <v>72</v>
      </c>
      <c r="I23" s="91"/>
      <c r="J23" s="15">
        <v>0.05</v>
      </c>
      <c r="K23" s="15">
        <v>0.1</v>
      </c>
      <c r="L23" s="16">
        <f t="shared" si="0"/>
        <v>-2500000.0000000005</v>
      </c>
    </row>
    <row r="24" spans="2:18" ht="20.25" customHeight="1" thickBot="1">
      <c r="B24" s="3"/>
      <c r="C24" s="3"/>
      <c r="D24" s="3"/>
      <c r="E24" s="3"/>
      <c r="F24" s="3"/>
      <c r="H24" s="90" t="s">
        <v>73</v>
      </c>
      <c r="I24" s="91"/>
      <c r="J24" s="15">
        <v>0.05</v>
      </c>
      <c r="K24" s="15">
        <v>0.01</v>
      </c>
      <c r="L24" s="16">
        <f t="shared" si="0"/>
        <v>-250000</v>
      </c>
    </row>
    <row r="25" spans="2:18" ht="20.25" customHeight="1" thickBot="1">
      <c r="B25" s="171" t="s">
        <v>35</v>
      </c>
      <c r="C25" s="172"/>
      <c r="D25" s="172"/>
      <c r="E25" s="61" t="s">
        <v>1</v>
      </c>
      <c r="F25" s="62" t="s">
        <v>38</v>
      </c>
      <c r="H25" s="90" t="s">
        <v>74</v>
      </c>
      <c r="I25" s="91"/>
      <c r="J25" s="15">
        <v>0.1</v>
      </c>
      <c r="K25" s="15">
        <v>0.1</v>
      </c>
      <c r="L25" s="16">
        <f t="shared" si="0"/>
        <v>-5000000.0000000009</v>
      </c>
    </row>
    <row r="26" spans="2:18" ht="20.25" customHeight="1">
      <c r="B26" s="157" t="s">
        <v>36</v>
      </c>
      <c r="C26" s="158"/>
      <c r="D26" s="158"/>
      <c r="E26" s="67">
        <v>0.75</v>
      </c>
      <c r="F26" s="68">
        <f>E26*$C$9</f>
        <v>7500000</v>
      </c>
      <c r="H26" s="90" t="s">
        <v>75</v>
      </c>
      <c r="I26" s="91"/>
      <c r="J26" s="15">
        <v>0.02</v>
      </c>
      <c r="K26" s="15">
        <v>0.05</v>
      </c>
      <c r="L26" s="16">
        <f t="shared" si="0"/>
        <v>-500000</v>
      </c>
    </row>
    <row r="27" spans="2:18" ht="20.25" customHeight="1" thickBot="1">
      <c r="B27" s="178" t="s">
        <v>37</v>
      </c>
      <c r="C27" s="179"/>
      <c r="D27" s="179"/>
      <c r="E27" s="69">
        <f>SUM(E26:E26)</f>
        <v>0.75</v>
      </c>
      <c r="F27" s="70">
        <f>SUM(F26:F26)</f>
        <v>7500000</v>
      </c>
      <c r="H27" s="106" t="s">
        <v>76</v>
      </c>
      <c r="I27" s="107"/>
      <c r="J27" s="107"/>
      <c r="K27" s="108"/>
      <c r="L27" s="27">
        <f>SUM(L20:L26)</f>
        <v>-25750000</v>
      </c>
    </row>
    <row r="28" spans="2:18" ht="20.25" customHeight="1" thickBot="1"/>
    <row r="29" spans="2:18" ht="20.25" customHeight="1" thickBot="1">
      <c r="B29" s="171" t="s">
        <v>39</v>
      </c>
      <c r="C29" s="172"/>
      <c r="D29" s="183"/>
      <c r="E29" s="63" t="s">
        <v>0</v>
      </c>
      <c r="F29" s="64" t="s">
        <v>38</v>
      </c>
      <c r="G29" s="17"/>
      <c r="H29" s="165" t="s">
        <v>77</v>
      </c>
      <c r="I29" s="173"/>
      <c r="J29" s="36" t="s">
        <v>99</v>
      </c>
      <c r="K29" s="36" t="s">
        <v>100</v>
      </c>
      <c r="L29" s="37" t="s">
        <v>98</v>
      </c>
      <c r="Q29" s="1"/>
      <c r="R29" s="1"/>
    </row>
    <row r="30" spans="2:18" ht="20.25" customHeight="1">
      <c r="B30" s="263" t="s">
        <v>40</v>
      </c>
      <c r="C30" s="264"/>
      <c r="D30" s="265"/>
      <c r="E30" s="40">
        <v>0.3</v>
      </c>
      <c r="F30" s="42">
        <f>E30*$C$10</f>
        <v>45000000</v>
      </c>
      <c r="G30" s="17"/>
      <c r="H30" s="174" t="s">
        <v>78</v>
      </c>
      <c r="I30" s="175"/>
      <c r="J30" s="15">
        <v>0.1</v>
      </c>
      <c r="K30" s="15">
        <v>0.75</v>
      </c>
      <c r="L30" s="16">
        <f>K30*J30*$C$9</f>
        <v>750000.00000000012</v>
      </c>
      <c r="Q30" s="1"/>
      <c r="R30" s="1"/>
    </row>
    <row r="31" spans="2:18" ht="31.05" customHeight="1" thickBot="1">
      <c r="B31" s="266"/>
      <c r="C31" s="267"/>
      <c r="D31" s="268"/>
      <c r="E31" s="43"/>
      <c r="F31" s="44"/>
      <c r="G31" s="17"/>
      <c r="H31" s="180" t="s">
        <v>79</v>
      </c>
      <c r="I31" s="181"/>
      <c r="J31" s="181"/>
      <c r="K31" s="181"/>
      <c r="L31" s="27">
        <f>SUM(L29:L30)</f>
        <v>750000.00000000012</v>
      </c>
      <c r="Q31" s="1"/>
      <c r="R31" s="1"/>
    </row>
    <row r="32" spans="2:18" ht="20.25" customHeight="1" thickBot="1">
      <c r="B32" s="157" t="s">
        <v>41</v>
      </c>
      <c r="C32" s="158"/>
      <c r="D32" s="158"/>
      <c r="E32" s="158"/>
      <c r="F32" s="55">
        <f>F30/60%</f>
        <v>75000000</v>
      </c>
      <c r="G32" s="17"/>
      <c r="Q32" s="1"/>
      <c r="R32" s="1"/>
    </row>
    <row r="33" spans="2:18" ht="20.25" customHeight="1">
      <c r="B33" s="157" t="s">
        <v>42</v>
      </c>
      <c r="C33" s="158"/>
      <c r="D33" s="158"/>
      <c r="E33" s="184">
        <v>0.2</v>
      </c>
      <c r="F33" s="182">
        <f>E33*F32</f>
        <v>15000000</v>
      </c>
      <c r="G33" s="17"/>
      <c r="H33" s="165" t="s">
        <v>80</v>
      </c>
      <c r="I33" s="166"/>
      <c r="J33" s="36" t="s">
        <v>99</v>
      </c>
      <c r="K33" s="36" t="s">
        <v>100</v>
      </c>
      <c r="L33" s="37" t="s">
        <v>98</v>
      </c>
      <c r="Q33" s="1"/>
      <c r="R33" s="1"/>
    </row>
    <row r="34" spans="2:18" ht="20.25" customHeight="1">
      <c r="B34" s="168"/>
      <c r="C34" s="158"/>
      <c r="D34" s="158"/>
      <c r="E34" s="184"/>
      <c r="F34" s="182"/>
      <c r="G34" s="17"/>
      <c r="H34" s="174" t="s">
        <v>81</v>
      </c>
      <c r="I34" s="175"/>
      <c r="J34" s="15">
        <v>1</v>
      </c>
      <c r="K34" s="15">
        <v>0.25</v>
      </c>
      <c r="L34" s="16">
        <f>(20*($C$8/1000000)*300)*J34*K34</f>
        <v>750000</v>
      </c>
      <c r="Q34" s="1"/>
      <c r="R34" s="1"/>
    </row>
    <row r="35" spans="2:18" ht="20.25" customHeight="1" thickBot="1">
      <c r="B35" s="157" t="s">
        <v>43</v>
      </c>
      <c r="C35" s="158"/>
      <c r="D35" s="158"/>
      <c r="E35" s="169">
        <v>0.5</v>
      </c>
      <c r="F35" s="182">
        <f>E35*F33</f>
        <v>7500000</v>
      </c>
      <c r="G35" s="17"/>
      <c r="H35" s="180" t="s">
        <v>82</v>
      </c>
      <c r="I35" s="181"/>
      <c r="J35" s="181"/>
      <c r="K35" s="181"/>
      <c r="L35" s="27">
        <f>SUM(L33:L34)</f>
        <v>750000</v>
      </c>
      <c r="Q35" s="1"/>
      <c r="R35" s="1"/>
    </row>
    <row r="36" spans="2:18" ht="20.25" customHeight="1">
      <c r="B36" s="168"/>
      <c r="C36" s="158"/>
      <c r="D36" s="158"/>
      <c r="E36" s="169"/>
      <c r="F36" s="182"/>
      <c r="G36" s="17"/>
      <c r="Q36" s="1"/>
      <c r="R36" s="1"/>
    </row>
    <row r="37" spans="2:18" ht="19.5" customHeight="1">
      <c r="B37" s="113" t="s">
        <v>44</v>
      </c>
      <c r="C37" s="114"/>
      <c r="D37" s="114"/>
      <c r="E37" s="115"/>
      <c r="F37" s="101">
        <f>F33-F35</f>
        <v>7500000</v>
      </c>
      <c r="G37" s="17"/>
      <c r="H37" s="269" t="s">
        <v>83</v>
      </c>
      <c r="I37" s="270"/>
      <c r="J37" s="36" t="s">
        <v>99</v>
      </c>
      <c r="K37" s="36" t="s">
        <v>100</v>
      </c>
      <c r="L37" s="37" t="s">
        <v>98</v>
      </c>
      <c r="Q37" s="1"/>
      <c r="R37" s="1"/>
    </row>
    <row r="38" spans="2:18" ht="40.049999999999997" customHeight="1" thickBot="1">
      <c r="B38" s="116"/>
      <c r="C38" s="117"/>
      <c r="D38" s="117"/>
      <c r="E38" s="118"/>
      <c r="F38" s="102"/>
      <c r="G38" s="17"/>
      <c r="H38" s="90" t="s">
        <v>84</v>
      </c>
      <c r="I38" s="105"/>
      <c r="J38" s="15">
        <v>0.05</v>
      </c>
      <c r="K38" s="15">
        <v>0.75</v>
      </c>
      <c r="L38" s="16">
        <f>K38*J38*$C$10</f>
        <v>5625000.0000000009</v>
      </c>
      <c r="Q38" s="1"/>
      <c r="R38" s="1"/>
    </row>
    <row r="39" spans="2:18" ht="20.25" customHeight="1" thickBot="1">
      <c r="B39" s="11"/>
      <c r="C39" s="12"/>
      <c r="D39" s="12"/>
      <c r="E39" s="12"/>
      <c r="F39" s="12"/>
      <c r="G39" s="17"/>
      <c r="H39" s="106" t="s">
        <v>87</v>
      </c>
      <c r="I39" s="107"/>
      <c r="J39" s="107"/>
      <c r="K39" s="108"/>
      <c r="L39" s="27">
        <f>SUM(L37:L38)</f>
        <v>5625000.0000000009</v>
      </c>
      <c r="Q39" s="1"/>
      <c r="R39" s="1"/>
    </row>
    <row r="40" spans="2:18" ht="20.25" customHeight="1" thickBot="1">
      <c r="B40" s="12"/>
      <c r="C40" s="12"/>
      <c r="D40" s="12"/>
      <c r="E40" s="12"/>
      <c r="F40" s="12"/>
      <c r="G40" s="17"/>
      <c r="Q40" s="1"/>
      <c r="R40" s="1"/>
    </row>
    <row r="41" spans="2:18" ht="20.25" customHeight="1" thickBot="1">
      <c r="B41" s="176" t="s">
        <v>45</v>
      </c>
      <c r="C41" s="177"/>
      <c r="D41" s="177"/>
      <c r="E41" s="65" t="s">
        <v>0</v>
      </c>
      <c r="F41" s="66" t="s">
        <v>34</v>
      </c>
      <c r="G41" s="17"/>
      <c r="H41" s="165" t="s">
        <v>85</v>
      </c>
      <c r="I41" s="173"/>
      <c r="J41" s="36" t="s">
        <v>99</v>
      </c>
      <c r="K41" s="36" t="s">
        <v>100</v>
      </c>
      <c r="L41" s="37" t="s">
        <v>98</v>
      </c>
      <c r="Q41" s="1"/>
      <c r="R41" s="1"/>
    </row>
    <row r="42" spans="2:18" ht="20.25" customHeight="1">
      <c r="B42" s="157" t="s">
        <v>46</v>
      </c>
      <c r="C42" s="158"/>
      <c r="D42" s="158"/>
      <c r="E42" s="169">
        <f>100%-E30</f>
        <v>0.7</v>
      </c>
      <c r="F42" s="170">
        <f>E42*$C$10</f>
        <v>105000000</v>
      </c>
      <c r="G42" s="17"/>
      <c r="H42" s="90" t="s">
        <v>86</v>
      </c>
      <c r="I42" s="105"/>
      <c r="J42" s="15">
        <v>0.05</v>
      </c>
      <c r="K42" s="15">
        <v>0.75</v>
      </c>
      <c r="L42" s="16">
        <f>J42*K42*F32</f>
        <v>2812500.0000000005</v>
      </c>
      <c r="Q42" s="1"/>
      <c r="R42" s="1"/>
    </row>
    <row r="43" spans="2:18" ht="20.25" customHeight="1" thickBot="1">
      <c r="B43" s="168"/>
      <c r="C43" s="158"/>
      <c r="D43" s="158"/>
      <c r="E43" s="169"/>
      <c r="F43" s="170"/>
      <c r="G43" s="17"/>
      <c r="H43" s="106" t="s">
        <v>88</v>
      </c>
      <c r="I43" s="107"/>
      <c r="J43" s="107"/>
      <c r="K43" s="108"/>
      <c r="L43" s="27">
        <f>SUM(L42)</f>
        <v>2812500.0000000005</v>
      </c>
      <c r="Q43" s="1"/>
      <c r="R43" s="1"/>
    </row>
    <row r="44" spans="2:18" ht="20.25" customHeight="1">
      <c r="B44" s="157" t="s">
        <v>47</v>
      </c>
      <c r="C44" s="158"/>
      <c r="D44" s="158"/>
      <c r="E44" s="184">
        <v>0.1</v>
      </c>
      <c r="F44" s="170">
        <f>E44*F42</f>
        <v>10500000</v>
      </c>
      <c r="G44" s="17"/>
      <c r="Q44" s="1"/>
      <c r="R44" s="1"/>
    </row>
    <row r="45" spans="2:18" ht="20.25" customHeight="1">
      <c r="B45" s="168"/>
      <c r="C45" s="158"/>
      <c r="D45" s="158"/>
      <c r="E45" s="184"/>
      <c r="F45" s="170"/>
      <c r="G45" s="17"/>
      <c r="Q45" s="1"/>
      <c r="R45" s="1"/>
    </row>
    <row r="46" spans="2:18" ht="20.25" customHeight="1">
      <c r="B46" s="157" t="s">
        <v>48</v>
      </c>
      <c r="C46" s="158"/>
      <c r="D46" s="158"/>
      <c r="E46" s="169">
        <v>0.5</v>
      </c>
      <c r="F46" s="170">
        <f>E46*F44</f>
        <v>5250000</v>
      </c>
      <c r="G46" s="17"/>
      <c r="H46" s="269" t="s">
        <v>91</v>
      </c>
      <c r="I46" s="270"/>
      <c r="J46" s="36" t="s">
        <v>99</v>
      </c>
      <c r="K46" s="36" t="s">
        <v>100</v>
      </c>
      <c r="L46" s="37" t="s">
        <v>98</v>
      </c>
      <c r="Q46" s="1"/>
      <c r="R46" s="1"/>
    </row>
    <row r="47" spans="2:18" ht="20.25" customHeight="1">
      <c r="B47" s="168"/>
      <c r="C47" s="158"/>
      <c r="D47" s="158"/>
      <c r="E47" s="169"/>
      <c r="F47" s="170"/>
      <c r="G47" s="17"/>
      <c r="H47" s="90" t="s">
        <v>92</v>
      </c>
      <c r="I47" s="105"/>
      <c r="J47" s="45">
        <v>6.0000000000000001E-3</v>
      </c>
      <c r="K47" s="15">
        <v>0.75</v>
      </c>
      <c r="L47" s="16">
        <f>K47*J47*(30%*$C$8)</f>
        <v>675000.00000000012</v>
      </c>
      <c r="Q47" s="1"/>
      <c r="R47" s="1"/>
    </row>
    <row r="48" spans="2:18" ht="20.25" customHeight="1" thickBot="1">
      <c r="B48" s="113" t="s">
        <v>50</v>
      </c>
      <c r="C48" s="114"/>
      <c r="D48" s="114"/>
      <c r="E48" s="115"/>
      <c r="F48" s="111">
        <f>F44-F46</f>
        <v>5250000</v>
      </c>
      <c r="G48" s="17"/>
      <c r="H48" s="106" t="s">
        <v>89</v>
      </c>
      <c r="I48" s="107"/>
      <c r="J48" s="107"/>
      <c r="K48" s="108"/>
      <c r="L48" s="27">
        <f>SUM(L46:L47)</f>
        <v>675000.00000000012</v>
      </c>
      <c r="Q48" s="1"/>
      <c r="R48" s="1"/>
    </row>
    <row r="49" spans="2:18" ht="20.25" customHeight="1" thickBot="1">
      <c r="B49" s="116"/>
      <c r="C49" s="117"/>
      <c r="D49" s="117"/>
      <c r="E49" s="118"/>
      <c r="F49" s="112"/>
      <c r="G49" s="17"/>
      <c r="Q49" s="1"/>
      <c r="R49" s="1"/>
    </row>
    <row r="50" spans="2:18" ht="20.25" customHeight="1" thickBot="1">
      <c r="B50" s="122"/>
      <c r="C50" s="123"/>
      <c r="D50" s="123"/>
      <c r="E50" s="123"/>
      <c r="F50" s="123"/>
      <c r="G50" s="17"/>
      <c r="Q50" s="1"/>
      <c r="R50" s="1"/>
    </row>
    <row r="51" spans="2:18" ht="20.25" customHeight="1" thickBot="1">
      <c r="B51" s="245" t="s">
        <v>49</v>
      </c>
      <c r="C51" s="246"/>
      <c r="D51" s="246"/>
      <c r="E51" s="38" t="s">
        <v>0</v>
      </c>
      <c r="F51" s="39" t="s">
        <v>34</v>
      </c>
      <c r="G51" s="17"/>
      <c r="H51" s="165" t="s">
        <v>93</v>
      </c>
      <c r="I51" s="166"/>
      <c r="J51" s="36" t="s">
        <v>99</v>
      </c>
      <c r="K51" s="36" t="s">
        <v>100</v>
      </c>
      <c r="L51" s="37" t="s">
        <v>98</v>
      </c>
      <c r="Q51" s="1"/>
      <c r="R51" s="1"/>
    </row>
    <row r="52" spans="2:18" ht="20.25" customHeight="1">
      <c r="B52" s="231" t="s">
        <v>51</v>
      </c>
      <c r="C52" s="232"/>
      <c r="D52" s="232"/>
      <c r="E52" s="232"/>
      <c r="F52" s="233"/>
      <c r="G52" s="17"/>
      <c r="H52" s="90" t="s">
        <v>94</v>
      </c>
      <c r="I52" s="121"/>
      <c r="J52" s="15">
        <v>0.01</v>
      </c>
      <c r="K52" s="15">
        <v>0.1</v>
      </c>
      <c r="L52" s="16">
        <f>K52*J52*$C$10</f>
        <v>150000</v>
      </c>
      <c r="Q52" s="1"/>
      <c r="R52" s="1"/>
    </row>
    <row r="53" spans="2:18" ht="20.25" customHeight="1" thickBot="1">
      <c r="B53" s="103" t="s">
        <v>52</v>
      </c>
      <c r="C53" s="104"/>
      <c r="D53" s="104"/>
      <c r="E53" s="20">
        <v>0.2</v>
      </c>
      <c r="F53" s="21">
        <f>2%*E53*$C$13</f>
        <v>600000</v>
      </c>
      <c r="G53" s="17"/>
      <c r="H53" s="106" t="s">
        <v>90</v>
      </c>
      <c r="I53" s="261"/>
      <c r="J53" s="261"/>
      <c r="K53" s="262"/>
      <c r="L53" s="27">
        <f>SUM(L51:L52)</f>
        <v>150000</v>
      </c>
      <c r="Q53" s="1"/>
      <c r="R53" s="1"/>
    </row>
    <row r="54" spans="2:18" ht="20.25" customHeight="1">
      <c r="B54" s="103" t="s">
        <v>54</v>
      </c>
      <c r="C54" s="104"/>
      <c r="D54" s="104"/>
      <c r="E54" s="20">
        <v>0.1</v>
      </c>
      <c r="F54" s="21">
        <f>10%*E54*$C$13</f>
        <v>1500000.0000000002</v>
      </c>
      <c r="G54" s="17"/>
      <c r="Q54" s="1"/>
      <c r="R54" s="1"/>
    </row>
    <row r="55" spans="2:18" ht="20.25" customHeight="1">
      <c r="B55" s="103" t="s">
        <v>53</v>
      </c>
      <c r="C55" s="104"/>
      <c r="D55" s="104"/>
      <c r="E55" s="20">
        <v>0.05</v>
      </c>
      <c r="F55" s="21">
        <f>5%*E55*$C$13</f>
        <v>375000.00000000006</v>
      </c>
      <c r="G55" s="17"/>
      <c r="Q55" s="1"/>
      <c r="R55" s="1"/>
    </row>
    <row r="56" spans="2:18" ht="20.25" customHeight="1">
      <c r="B56" s="242" t="s">
        <v>55</v>
      </c>
      <c r="C56" s="243"/>
      <c r="D56" s="243"/>
      <c r="E56" s="243"/>
      <c r="F56" s="244"/>
      <c r="G56" s="17"/>
      <c r="Q56" s="1"/>
      <c r="R56" s="1"/>
    </row>
    <row r="57" spans="2:18" ht="20.25" customHeight="1">
      <c r="B57" s="103" t="s">
        <v>56</v>
      </c>
      <c r="C57" s="104"/>
      <c r="D57" s="104"/>
      <c r="E57" s="20">
        <v>0.1</v>
      </c>
      <c r="F57" s="21">
        <f>10%*E57*$C$13</f>
        <v>1500000.0000000002</v>
      </c>
      <c r="G57" s="17"/>
      <c r="Q57" s="1"/>
      <c r="R57" s="1"/>
    </row>
    <row r="58" spans="2:18" ht="20.25" customHeight="1">
      <c r="B58" s="103" t="s">
        <v>57</v>
      </c>
      <c r="C58" s="104"/>
      <c r="D58" s="104"/>
      <c r="E58" s="20">
        <v>0.1</v>
      </c>
      <c r="F58" s="21">
        <f>10%*E58*$C$13</f>
        <v>1500000.0000000002</v>
      </c>
      <c r="G58" s="17"/>
      <c r="Q58" s="1"/>
      <c r="R58" s="1"/>
    </row>
    <row r="59" spans="2:18" ht="20.25" customHeight="1">
      <c r="B59" s="103" t="s">
        <v>58</v>
      </c>
      <c r="C59" s="104"/>
      <c r="D59" s="104"/>
      <c r="E59" s="20">
        <v>0.1</v>
      </c>
      <c r="F59" s="21">
        <f>25%*E59*$C$13</f>
        <v>3750000</v>
      </c>
      <c r="G59" s="17"/>
      <c r="Q59" s="1"/>
      <c r="R59" s="1"/>
    </row>
    <row r="60" spans="2:18" ht="20.25" customHeight="1">
      <c r="B60" s="119" t="s">
        <v>59</v>
      </c>
      <c r="C60" s="120"/>
      <c r="D60" s="121"/>
      <c r="E60" s="25">
        <f>F60/C13</f>
        <v>6.1499999999999999E-2</v>
      </c>
      <c r="F60" s="26">
        <f>SUM(F53:F59)</f>
        <v>9225000</v>
      </c>
      <c r="O60" s="1"/>
      <c r="P60" s="1"/>
      <c r="Q60" s="1"/>
      <c r="R60" s="1"/>
    </row>
    <row r="61" spans="2:18" ht="20.25" customHeight="1" thickBot="1">
      <c r="B61" s="109" t="s">
        <v>60</v>
      </c>
      <c r="C61" s="110"/>
      <c r="D61" s="110"/>
      <c r="E61" s="18">
        <v>0.02</v>
      </c>
      <c r="F61" s="19">
        <f>2%*C13</f>
        <v>3000000</v>
      </c>
      <c r="O61" s="1"/>
      <c r="P61" s="1"/>
      <c r="Q61" s="1"/>
      <c r="R61" s="1"/>
    </row>
    <row r="62" spans="2:18" ht="20.25" customHeight="1" thickBot="1">
      <c r="B62"/>
      <c r="C62"/>
      <c r="D62"/>
      <c r="E62"/>
      <c r="F62"/>
      <c r="O62" s="1"/>
      <c r="P62" s="1"/>
      <c r="Q62" s="1"/>
      <c r="R62" s="1"/>
    </row>
    <row r="63" spans="2:18" ht="20.25" customHeight="1" thickBot="1">
      <c r="B63" s="245" t="s">
        <v>61</v>
      </c>
      <c r="C63" s="246"/>
      <c r="D63" s="246"/>
      <c r="E63" s="38" t="s">
        <v>0</v>
      </c>
      <c r="F63" s="41" t="s">
        <v>34</v>
      </c>
      <c r="H63" s="165" t="s">
        <v>95</v>
      </c>
      <c r="I63" s="173"/>
      <c r="J63" s="36" t="s">
        <v>99</v>
      </c>
      <c r="K63" s="36" t="s">
        <v>100</v>
      </c>
      <c r="L63" s="37" t="s">
        <v>98</v>
      </c>
      <c r="O63" s="1"/>
      <c r="P63" s="1"/>
      <c r="Q63" s="1"/>
      <c r="R63" s="1"/>
    </row>
    <row r="64" spans="2:18" ht="20.25" customHeight="1">
      <c r="B64" s="103" t="s">
        <v>62</v>
      </c>
      <c r="C64" s="104"/>
      <c r="D64" s="104"/>
      <c r="E64" s="20">
        <v>0.12</v>
      </c>
      <c r="F64" s="22">
        <f>E64*$C$12</f>
        <v>450</v>
      </c>
      <c r="H64" s="90" t="s">
        <v>96</v>
      </c>
      <c r="I64" s="105"/>
      <c r="J64" s="15">
        <v>0.05</v>
      </c>
      <c r="K64" s="15">
        <v>0.25</v>
      </c>
      <c r="L64" s="16">
        <f>J64*K64*F66</f>
        <v>90000</v>
      </c>
      <c r="O64" s="1"/>
      <c r="P64" s="1"/>
      <c r="Q64" s="1"/>
      <c r="R64" s="1"/>
    </row>
    <row r="65" spans="2:18" ht="20.25" customHeight="1" thickBot="1">
      <c r="B65" s="103" t="s">
        <v>63</v>
      </c>
      <c r="C65" s="104"/>
      <c r="D65" s="104"/>
      <c r="E65" s="104"/>
      <c r="F65" s="21">
        <f>40%*$C$11</f>
        <v>16000</v>
      </c>
      <c r="H65" s="106" t="s">
        <v>97</v>
      </c>
      <c r="I65" s="107"/>
      <c r="J65" s="107"/>
      <c r="K65" s="108"/>
      <c r="L65" s="27">
        <f>SUM(L63:L64)</f>
        <v>90000</v>
      </c>
      <c r="O65" s="1"/>
      <c r="P65" s="1"/>
      <c r="Q65" s="1"/>
      <c r="R65" s="1"/>
    </row>
    <row r="66" spans="2:18" ht="20.25" customHeight="1">
      <c r="B66" s="103" t="s">
        <v>64</v>
      </c>
      <c r="C66" s="104"/>
      <c r="D66" s="104"/>
      <c r="E66" s="104"/>
      <c r="F66" s="21">
        <f>F64*F65</f>
        <v>7200000</v>
      </c>
      <c r="O66" s="1"/>
      <c r="P66" s="1"/>
      <c r="Q66" s="1"/>
      <c r="R66" s="1"/>
    </row>
    <row r="67" spans="2:18" ht="20.25" customHeight="1">
      <c r="B67" s="103" t="s">
        <v>65</v>
      </c>
      <c r="C67" s="104"/>
      <c r="D67" s="104"/>
      <c r="E67" s="248">
        <v>0.25</v>
      </c>
      <c r="F67" s="249">
        <f>E67*F64</f>
        <v>112.5</v>
      </c>
      <c r="O67" s="1"/>
      <c r="P67" s="1"/>
      <c r="Q67" s="1"/>
      <c r="R67" s="1"/>
    </row>
    <row r="68" spans="2:18" ht="20.25" customHeight="1">
      <c r="B68" s="247"/>
      <c r="C68" s="104"/>
      <c r="D68" s="104"/>
      <c r="E68" s="248"/>
      <c r="F68" s="249"/>
      <c r="O68" s="1"/>
      <c r="P68" s="1"/>
      <c r="Q68" s="1"/>
      <c r="R68" s="1"/>
    </row>
    <row r="69" spans="2:18" ht="20.25" customHeight="1" thickBot="1">
      <c r="B69" s="109" t="s">
        <v>66</v>
      </c>
      <c r="C69" s="110"/>
      <c r="D69" s="110"/>
      <c r="E69" s="18">
        <f>F69/C13</f>
        <v>1.2E-2</v>
      </c>
      <c r="F69" s="19">
        <f>E67*F66</f>
        <v>1800000</v>
      </c>
      <c r="O69" s="1"/>
      <c r="P69" s="1"/>
      <c r="Q69" s="1"/>
      <c r="R69" s="1"/>
    </row>
    <row r="70" spans="2:18" ht="20.25" customHeight="1">
      <c r="B70"/>
      <c r="C70"/>
      <c r="D70"/>
      <c r="E70"/>
      <c r="F70"/>
      <c r="O70" s="1"/>
      <c r="P70" s="1"/>
      <c r="Q70" s="1"/>
      <c r="R70" s="1"/>
    </row>
    <row r="71" spans="2:18" ht="30" customHeight="1">
      <c r="B71" s="127" t="s">
        <v>102</v>
      </c>
      <c r="C71" s="128"/>
      <c r="D71" s="128"/>
      <c r="E71" s="128"/>
      <c r="F71" s="128"/>
      <c r="G71" s="128"/>
      <c r="H71" s="128"/>
      <c r="I71" s="128"/>
      <c r="J71" s="128"/>
      <c r="K71" s="128"/>
      <c r="L71" s="128"/>
      <c r="O71" s="1"/>
      <c r="P71" s="1"/>
      <c r="Q71" s="1"/>
      <c r="R71" s="1"/>
    </row>
    <row r="72" spans="2:18" ht="10.050000000000001" customHeight="1" thickBot="1">
      <c r="B72"/>
      <c r="C72"/>
      <c r="D72"/>
      <c r="E72"/>
      <c r="F72"/>
      <c r="O72" s="1"/>
      <c r="P72" s="1"/>
      <c r="Q72" s="1"/>
      <c r="R72" s="1"/>
    </row>
    <row r="73" spans="2:18" ht="24" customHeight="1">
      <c r="B73" s="124" t="s">
        <v>103</v>
      </c>
      <c r="C73" s="125"/>
      <c r="D73" s="125"/>
      <c r="E73" s="125"/>
      <c r="F73" s="125"/>
      <c r="G73" s="125"/>
      <c r="H73" s="126"/>
      <c r="O73" s="1"/>
      <c r="P73" s="1"/>
      <c r="Q73" s="1"/>
      <c r="R73" s="1"/>
    </row>
    <row r="74" spans="2:18" ht="20.25" customHeight="1">
      <c r="B74" s="234" t="s">
        <v>104</v>
      </c>
      <c r="C74" s="235"/>
      <c r="D74" s="235" t="s">
        <v>105</v>
      </c>
      <c r="E74" s="235"/>
      <c r="F74" s="235"/>
      <c r="G74" s="235" t="s">
        <v>106</v>
      </c>
      <c r="H74" s="239"/>
      <c r="O74" s="1"/>
      <c r="P74" s="1"/>
      <c r="Q74" s="1"/>
      <c r="R74" s="1"/>
    </row>
    <row r="75" spans="2:18" ht="20.25" customHeight="1">
      <c r="B75" s="234"/>
      <c r="C75" s="235"/>
      <c r="D75" s="235"/>
      <c r="E75" s="235"/>
      <c r="F75" s="235"/>
      <c r="G75" s="235"/>
      <c r="H75" s="239"/>
      <c r="O75" s="1"/>
      <c r="P75" s="1"/>
      <c r="Q75" s="1"/>
      <c r="R75" s="1"/>
    </row>
    <row r="76" spans="2:18" ht="20.25" customHeight="1">
      <c r="B76" s="234"/>
      <c r="C76" s="235"/>
      <c r="D76" s="48" t="s">
        <v>1</v>
      </c>
      <c r="E76" s="240" t="s">
        <v>127</v>
      </c>
      <c r="F76" s="240"/>
      <c r="G76" s="240" t="s">
        <v>127</v>
      </c>
      <c r="H76" s="241"/>
      <c r="K76" s="259" t="s">
        <v>134</v>
      </c>
      <c r="L76" s="260"/>
      <c r="O76" s="1"/>
      <c r="P76" s="1"/>
      <c r="Q76" s="1"/>
      <c r="R76" s="1"/>
    </row>
    <row r="77" spans="2:18" ht="20.25" customHeight="1">
      <c r="B77" s="71" t="s">
        <v>9</v>
      </c>
      <c r="C77" s="72">
        <f>C8</f>
        <v>500000000</v>
      </c>
      <c r="D77" s="73">
        <f>E23</f>
        <v>9.0000000000000011E-2</v>
      </c>
      <c r="E77" s="238">
        <f>F23</f>
        <v>45000000</v>
      </c>
      <c r="F77" s="237"/>
      <c r="G77" s="236">
        <f>E77*C84</f>
        <v>3150000.0000000005</v>
      </c>
      <c r="H77" s="237"/>
      <c r="K77" s="46" t="s">
        <v>9</v>
      </c>
      <c r="L77" s="47">
        <f>G77</f>
        <v>3150000.0000000005</v>
      </c>
      <c r="O77" s="1"/>
      <c r="P77" s="1"/>
      <c r="Q77" s="1"/>
      <c r="R77" s="1"/>
    </row>
    <row r="78" spans="2:18" ht="20.25" customHeight="1">
      <c r="B78" s="76" t="s">
        <v>107</v>
      </c>
      <c r="C78" s="77">
        <f>C9</f>
        <v>10000000</v>
      </c>
      <c r="D78" s="78">
        <f>-E27</f>
        <v>-0.75</v>
      </c>
      <c r="E78" s="145">
        <f>-F27</f>
        <v>-7500000</v>
      </c>
      <c r="F78" s="146"/>
      <c r="G78" s="195">
        <f>-E78</f>
        <v>7500000</v>
      </c>
      <c r="H78" s="146"/>
      <c r="K78" s="49" t="s">
        <v>129</v>
      </c>
      <c r="L78" s="49">
        <f t="shared" ref="L78:L80" si="1">G78</f>
        <v>7500000</v>
      </c>
      <c r="O78" s="1"/>
      <c r="P78" s="1"/>
      <c r="Q78" s="1"/>
      <c r="R78" s="1"/>
    </row>
    <row r="79" spans="2:18" ht="20.25" customHeight="1">
      <c r="B79" s="76" t="s">
        <v>108</v>
      </c>
      <c r="C79" s="77">
        <f>F32</f>
        <v>75000000</v>
      </c>
      <c r="D79" s="78">
        <f>E33</f>
        <v>0.2</v>
      </c>
      <c r="E79" s="200">
        <f>-F33</f>
        <v>-15000000</v>
      </c>
      <c r="F79" s="201"/>
      <c r="G79" s="195">
        <f>F37</f>
        <v>7500000</v>
      </c>
      <c r="H79" s="146"/>
      <c r="K79" s="50" t="s">
        <v>130</v>
      </c>
      <c r="L79" s="50">
        <f t="shared" si="1"/>
        <v>7500000</v>
      </c>
      <c r="O79" s="1"/>
      <c r="P79" s="1"/>
      <c r="Q79" s="1"/>
      <c r="R79" s="1"/>
    </row>
    <row r="80" spans="2:18" ht="20.25" customHeight="1">
      <c r="B80" s="76" t="s">
        <v>109</v>
      </c>
      <c r="C80" s="77">
        <f>C10</f>
        <v>150000000</v>
      </c>
      <c r="D80" s="78">
        <f>-E44</f>
        <v>-0.1</v>
      </c>
      <c r="E80" s="145">
        <f>-F44</f>
        <v>-10500000</v>
      </c>
      <c r="F80" s="146"/>
      <c r="G80" s="195">
        <f>F48</f>
        <v>5250000</v>
      </c>
      <c r="H80" s="146"/>
      <c r="K80" s="51" t="s">
        <v>131</v>
      </c>
      <c r="L80" s="51">
        <f t="shared" si="1"/>
        <v>5250000</v>
      </c>
      <c r="O80" s="1"/>
      <c r="P80" s="1"/>
      <c r="Q80" s="1"/>
      <c r="R80" s="1"/>
    </row>
    <row r="81" spans="2:18" ht="20.25" customHeight="1">
      <c r="B81" s="4" t="s">
        <v>110</v>
      </c>
      <c r="C81" s="5"/>
      <c r="D81" s="24">
        <f>E61</f>
        <v>0.02</v>
      </c>
      <c r="E81" s="199">
        <f>F61</f>
        <v>3000000</v>
      </c>
      <c r="F81" s="198"/>
      <c r="G81" s="196">
        <f>E81</f>
        <v>3000000</v>
      </c>
      <c r="H81" s="148"/>
      <c r="K81" s="52" t="s">
        <v>132</v>
      </c>
      <c r="L81" s="52">
        <f>G81</f>
        <v>3000000</v>
      </c>
      <c r="O81" s="1"/>
      <c r="P81" s="1"/>
      <c r="Q81" s="1"/>
      <c r="R81" s="1"/>
    </row>
    <row r="82" spans="2:18" ht="20.25" customHeight="1">
      <c r="B82" s="4" t="s">
        <v>111</v>
      </c>
      <c r="C82" s="5">
        <f>F66</f>
        <v>7200000</v>
      </c>
      <c r="D82" s="24">
        <f>-E69</f>
        <v>-1.2E-2</v>
      </c>
      <c r="E82" s="202">
        <f>-F69</f>
        <v>-1800000</v>
      </c>
      <c r="F82" s="203"/>
      <c r="G82" s="197">
        <f>-E82</f>
        <v>1800000</v>
      </c>
      <c r="H82" s="198"/>
      <c r="K82" s="52" t="s">
        <v>133</v>
      </c>
      <c r="L82" s="52">
        <f>G82</f>
        <v>1800000</v>
      </c>
      <c r="O82" s="1"/>
      <c r="P82" s="1"/>
      <c r="Q82" s="1"/>
      <c r="R82" s="1"/>
    </row>
    <row r="83" spans="2:18" ht="24" customHeight="1">
      <c r="B83" s="79" t="s">
        <v>15</v>
      </c>
      <c r="C83" s="54">
        <f>C14</f>
        <v>35000000</v>
      </c>
      <c r="D83" s="230" t="s">
        <v>112</v>
      </c>
      <c r="E83" s="230"/>
      <c r="F83" s="230"/>
      <c r="G83" s="186">
        <f>SUM(G77:H82)</f>
        <v>28200000</v>
      </c>
      <c r="H83" s="187"/>
      <c r="O83" s="1"/>
      <c r="P83" s="1"/>
      <c r="Q83" s="1"/>
      <c r="R83" s="1"/>
    </row>
    <row r="84" spans="2:18" ht="30" customHeight="1">
      <c r="B84" s="32" t="s">
        <v>115</v>
      </c>
      <c r="C84" s="33">
        <f>C83/C77</f>
        <v>7.0000000000000007E-2</v>
      </c>
      <c r="D84" s="185" t="s">
        <v>113</v>
      </c>
      <c r="E84" s="185"/>
      <c r="F84" s="185"/>
      <c r="G84" s="188">
        <f>G83/C83</f>
        <v>0.80571428571428572</v>
      </c>
      <c r="H84" s="189"/>
      <c r="O84" s="1"/>
      <c r="P84" s="1"/>
      <c r="Q84" s="1"/>
      <c r="R84" s="1"/>
    </row>
    <row r="85" spans="2:18" ht="30" customHeight="1" thickBot="1">
      <c r="B85" s="193" t="s">
        <v>114</v>
      </c>
      <c r="C85" s="194"/>
      <c r="D85" s="194"/>
      <c r="E85" s="194"/>
      <c r="F85" s="194"/>
      <c r="G85" s="191">
        <f>F35+F46</f>
        <v>12750000</v>
      </c>
      <c r="H85" s="192"/>
      <c r="O85" s="1"/>
      <c r="P85" s="1"/>
      <c r="Q85" s="1"/>
      <c r="R85" s="1"/>
    </row>
    <row r="86" spans="2:18" ht="20.25" customHeight="1">
      <c r="B86"/>
      <c r="C86"/>
      <c r="D86"/>
      <c r="E86"/>
      <c r="F86"/>
      <c r="O86" s="1"/>
      <c r="P86" s="1"/>
      <c r="Q86" s="1"/>
      <c r="R86" s="1"/>
    </row>
    <row r="87" spans="2:18" ht="22.5" customHeight="1">
      <c r="B87" s="190" t="s">
        <v>116</v>
      </c>
      <c r="C87" s="190"/>
      <c r="D87" s="190"/>
      <c r="E87" s="190"/>
      <c r="F87" s="190"/>
      <c r="G87" s="190"/>
      <c r="H87" s="190"/>
      <c r="J87" s="92" t="s">
        <v>126</v>
      </c>
      <c r="K87" s="93"/>
      <c r="L87" s="94"/>
      <c r="O87" s="1"/>
      <c r="P87" s="1"/>
      <c r="Q87" s="1"/>
      <c r="R87" s="1"/>
    </row>
    <row r="88" spans="2:18" ht="20.25" customHeight="1">
      <c r="B88" s="234" t="s">
        <v>2</v>
      </c>
      <c r="C88" s="235"/>
      <c r="D88" s="225" t="s">
        <v>117</v>
      </c>
      <c r="E88" s="225"/>
      <c r="F88" s="225"/>
      <c r="G88" s="225" t="s">
        <v>118</v>
      </c>
      <c r="H88" s="226"/>
      <c r="J88" s="95"/>
      <c r="K88" s="96"/>
      <c r="L88" s="97"/>
      <c r="O88" s="1"/>
      <c r="P88" s="1"/>
      <c r="Q88" s="1"/>
      <c r="R88" s="1"/>
    </row>
    <row r="89" spans="2:18" ht="20.25" customHeight="1">
      <c r="B89" s="234"/>
      <c r="C89" s="235"/>
      <c r="D89" s="225"/>
      <c r="E89" s="225"/>
      <c r="F89" s="225"/>
      <c r="G89" s="225"/>
      <c r="H89" s="226"/>
      <c r="J89" s="95"/>
      <c r="K89" s="96"/>
      <c r="L89" s="97"/>
      <c r="O89" s="1"/>
      <c r="P89" s="1"/>
      <c r="Q89" s="1"/>
      <c r="R89" s="1"/>
    </row>
    <row r="90" spans="2:18" ht="20.25" customHeight="1" thickBot="1">
      <c r="B90" s="255"/>
      <c r="C90" s="256"/>
      <c r="D90" s="210" t="s">
        <v>127</v>
      </c>
      <c r="E90" s="210"/>
      <c r="F90" s="210"/>
      <c r="G90" s="210" t="s">
        <v>127</v>
      </c>
      <c r="H90" s="227"/>
      <c r="J90" s="95"/>
      <c r="K90" s="96"/>
      <c r="L90" s="97"/>
      <c r="O90" s="1"/>
      <c r="P90" s="1"/>
      <c r="Q90" s="1"/>
      <c r="R90" s="1"/>
    </row>
    <row r="91" spans="2:18" ht="20.25" customHeight="1">
      <c r="B91" s="74" t="s">
        <v>9</v>
      </c>
      <c r="C91" s="75">
        <f>C8</f>
        <v>500000000</v>
      </c>
      <c r="D91" s="211">
        <f>L27</f>
        <v>-25750000</v>
      </c>
      <c r="E91" s="212"/>
      <c r="F91" s="213"/>
      <c r="G91" s="228">
        <f>D91*C100</f>
        <v>-1802500.0000000002</v>
      </c>
      <c r="H91" s="229"/>
      <c r="J91" s="95"/>
      <c r="K91" s="96"/>
      <c r="L91" s="97"/>
      <c r="O91" s="1"/>
      <c r="P91" s="1"/>
      <c r="Q91" s="1"/>
      <c r="R91" s="1"/>
    </row>
    <row r="92" spans="2:18" ht="20.25" customHeight="1">
      <c r="B92" s="56" t="s">
        <v>10</v>
      </c>
      <c r="C92" s="77">
        <f>C9</f>
        <v>10000000</v>
      </c>
      <c r="D92" s="214">
        <f>L31</f>
        <v>750000.00000000012</v>
      </c>
      <c r="E92" s="215"/>
      <c r="F92" s="216"/>
      <c r="G92" s="223">
        <f t="shared" ref="G92:G98" si="2">-D92</f>
        <v>-750000.00000000012</v>
      </c>
      <c r="H92" s="224"/>
      <c r="J92" s="95"/>
      <c r="K92" s="96"/>
      <c r="L92" s="97"/>
      <c r="O92" s="1"/>
      <c r="P92" s="1"/>
      <c r="Q92" s="1"/>
      <c r="R92" s="1"/>
    </row>
    <row r="93" spans="2:18" ht="20.25" customHeight="1">
      <c r="B93" s="56" t="s">
        <v>119</v>
      </c>
      <c r="C93" s="77">
        <f>F32</f>
        <v>75000000</v>
      </c>
      <c r="D93" s="217">
        <f>L43</f>
        <v>2812500.0000000005</v>
      </c>
      <c r="E93" s="218"/>
      <c r="F93" s="219"/>
      <c r="G93" s="223">
        <f t="shared" si="2"/>
        <v>-2812500.0000000005</v>
      </c>
      <c r="H93" s="224"/>
      <c r="J93" s="95"/>
      <c r="K93" s="96"/>
      <c r="L93" s="97"/>
      <c r="O93" s="1"/>
      <c r="P93" s="1"/>
      <c r="Q93" s="1"/>
      <c r="R93" s="1"/>
    </row>
    <row r="94" spans="2:18">
      <c r="B94" s="56" t="s">
        <v>120</v>
      </c>
      <c r="C94" s="77">
        <f>C10</f>
        <v>150000000</v>
      </c>
      <c r="D94" s="214">
        <f>L39</f>
        <v>5625000.0000000009</v>
      </c>
      <c r="E94" s="215"/>
      <c r="F94" s="216"/>
      <c r="G94" s="223">
        <f t="shared" si="2"/>
        <v>-5625000.0000000009</v>
      </c>
      <c r="H94" s="224"/>
      <c r="J94" s="95"/>
      <c r="K94" s="96"/>
      <c r="L94" s="97"/>
    </row>
    <row r="95" spans="2:18">
      <c r="B95" s="4" t="s">
        <v>110</v>
      </c>
      <c r="C95" s="5"/>
      <c r="D95" s="214">
        <f>L53</f>
        <v>150000</v>
      </c>
      <c r="E95" s="215"/>
      <c r="F95" s="216"/>
      <c r="G95" s="214">
        <f t="shared" si="2"/>
        <v>-150000</v>
      </c>
      <c r="H95" s="216"/>
      <c r="J95" s="95"/>
      <c r="K95" s="96"/>
      <c r="L95" s="97"/>
    </row>
    <row r="96" spans="2:18">
      <c r="B96" s="4" t="s">
        <v>121</v>
      </c>
      <c r="C96" s="5">
        <f>F66</f>
        <v>7200000</v>
      </c>
      <c r="D96" s="217">
        <f>L65</f>
        <v>90000</v>
      </c>
      <c r="E96" s="218"/>
      <c r="F96" s="219"/>
      <c r="G96" s="223">
        <f t="shared" si="2"/>
        <v>-90000</v>
      </c>
      <c r="H96" s="224"/>
      <c r="J96" s="95"/>
      <c r="K96" s="96"/>
      <c r="L96" s="97"/>
    </row>
    <row r="97" spans="2:12">
      <c r="B97" s="56" t="s">
        <v>122</v>
      </c>
      <c r="C97" s="77"/>
      <c r="D97" s="220">
        <f>L35</f>
        <v>750000</v>
      </c>
      <c r="E97" s="221"/>
      <c r="F97" s="222"/>
      <c r="G97" s="223">
        <f t="shared" si="2"/>
        <v>-750000</v>
      </c>
      <c r="H97" s="224"/>
      <c r="J97" s="98"/>
      <c r="K97" s="99"/>
      <c r="L97" s="100"/>
    </row>
    <row r="98" spans="2:12" ht="16.05" customHeight="1">
      <c r="B98" s="56" t="s">
        <v>123</v>
      </c>
      <c r="C98" s="77"/>
      <c r="D98" s="220">
        <f>L48</f>
        <v>675000.00000000012</v>
      </c>
      <c r="E98" s="221"/>
      <c r="F98" s="222"/>
      <c r="G98" s="223">
        <f t="shared" si="2"/>
        <v>-675000.00000000012</v>
      </c>
      <c r="H98" s="224"/>
      <c r="J98" s="29"/>
      <c r="K98" s="29"/>
      <c r="L98" s="29"/>
    </row>
    <row r="99" spans="2:12" ht="21" customHeight="1">
      <c r="B99" s="79" t="s">
        <v>15</v>
      </c>
      <c r="C99" s="54">
        <f>C14</f>
        <v>35000000</v>
      </c>
      <c r="D99" s="252" t="s">
        <v>124</v>
      </c>
      <c r="E99" s="252"/>
      <c r="F99" s="252"/>
      <c r="G99" s="253">
        <f>SUM(G91:H98)</f>
        <v>-12655000.000000002</v>
      </c>
      <c r="H99" s="254"/>
      <c r="J99" s="29"/>
      <c r="K99" s="29"/>
      <c r="L99" s="29"/>
    </row>
    <row r="100" spans="2:12" ht="30" customHeight="1" thickBot="1">
      <c r="B100" s="32" t="s">
        <v>115</v>
      </c>
      <c r="C100" s="28">
        <f>C99/C91</f>
        <v>7.0000000000000007E-2</v>
      </c>
      <c r="D100" s="207" t="s">
        <v>125</v>
      </c>
      <c r="E100" s="207"/>
      <c r="F100" s="207"/>
      <c r="G100" s="208">
        <f>G99/C99</f>
        <v>-0.3615714285714286</v>
      </c>
      <c r="H100" s="209"/>
      <c r="J100" s="29"/>
      <c r="K100" s="29"/>
      <c r="L100" s="29"/>
    </row>
    <row r="103" spans="2:12" ht="24" customHeight="1">
      <c r="B103" s="250" t="s">
        <v>128</v>
      </c>
      <c r="C103" s="250"/>
      <c r="D103" s="250"/>
      <c r="E103" s="250"/>
      <c r="F103" s="250"/>
      <c r="G103" s="250"/>
      <c r="H103" s="250"/>
    </row>
    <row r="104" spans="2:12" s="80" customFormat="1" ht="168" customHeight="1">
      <c r="B104" s="250"/>
      <c r="C104" s="250"/>
      <c r="D104" s="250"/>
      <c r="E104" s="250"/>
      <c r="F104" s="250"/>
      <c r="G104" s="250"/>
      <c r="H104" s="250"/>
    </row>
    <row r="105" spans="2:12" s="81" customFormat="1" ht="25.2" customHeight="1">
      <c r="B105" s="251" t="s">
        <v>3</v>
      </c>
      <c r="C105" s="251"/>
      <c r="D105" s="251"/>
      <c r="E105" s="251"/>
      <c r="F105" s="251"/>
      <c r="G105" s="251"/>
      <c r="H105" s="251"/>
    </row>
    <row r="106" spans="2:12" s="81" customFormat="1" ht="13.5" customHeight="1"/>
    <row r="107" spans="2:12" s="81" customFormat="1" ht="34.200000000000003" customHeight="1"/>
  </sheetData>
  <sheetProtection selectLockedCells="1"/>
  <mergeCells count="159">
    <mergeCell ref="B103:H104"/>
    <mergeCell ref="B105:H105"/>
    <mergeCell ref="D99:F99"/>
    <mergeCell ref="G99:H99"/>
    <mergeCell ref="B88:C90"/>
    <mergeCell ref="H51:I51"/>
    <mergeCell ref="B2:J2"/>
    <mergeCell ref="K2:L2"/>
    <mergeCell ref="K76:L76"/>
    <mergeCell ref="H52:I52"/>
    <mergeCell ref="H53:K53"/>
    <mergeCell ref="H42:I42"/>
    <mergeCell ref="H43:K43"/>
    <mergeCell ref="B37:E38"/>
    <mergeCell ref="B30:D31"/>
    <mergeCell ref="H46:I46"/>
    <mergeCell ref="H41:I41"/>
    <mergeCell ref="H35:K35"/>
    <mergeCell ref="H37:I37"/>
    <mergeCell ref="H38:I38"/>
    <mergeCell ref="H39:K39"/>
    <mergeCell ref="H47:I47"/>
    <mergeCell ref="H48:K48"/>
    <mergeCell ref="B51:D51"/>
    <mergeCell ref="B52:F52"/>
    <mergeCell ref="G79:H79"/>
    <mergeCell ref="E44:E45"/>
    <mergeCell ref="F44:F45"/>
    <mergeCell ref="B74:C76"/>
    <mergeCell ref="G77:H77"/>
    <mergeCell ref="E77:F77"/>
    <mergeCell ref="G74:H75"/>
    <mergeCell ref="D74:F75"/>
    <mergeCell ref="E76:F76"/>
    <mergeCell ref="G76:H76"/>
    <mergeCell ref="B56:F56"/>
    <mergeCell ref="H63:I63"/>
    <mergeCell ref="B63:D63"/>
    <mergeCell ref="B59:D59"/>
    <mergeCell ref="B69:D69"/>
    <mergeCell ref="B67:D68"/>
    <mergeCell ref="E67:E68"/>
    <mergeCell ref="F67:F68"/>
    <mergeCell ref="B3:L3"/>
    <mergeCell ref="D100:F100"/>
    <mergeCell ref="G100:H100"/>
    <mergeCell ref="D90:F90"/>
    <mergeCell ref="D91:F91"/>
    <mergeCell ref="D92:F92"/>
    <mergeCell ref="D93:F93"/>
    <mergeCell ref="D94:F94"/>
    <mergeCell ref="D95:F95"/>
    <mergeCell ref="D96:F96"/>
    <mergeCell ref="D97:F97"/>
    <mergeCell ref="D98:F98"/>
    <mergeCell ref="G97:H97"/>
    <mergeCell ref="G98:H98"/>
    <mergeCell ref="G93:H93"/>
    <mergeCell ref="G94:H94"/>
    <mergeCell ref="G95:H95"/>
    <mergeCell ref="G96:H96"/>
    <mergeCell ref="D88:F89"/>
    <mergeCell ref="G88:H89"/>
    <mergeCell ref="G90:H90"/>
    <mergeCell ref="G91:H91"/>
    <mergeCell ref="G92:H92"/>
    <mergeCell ref="D83:F83"/>
    <mergeCell ref="D84:F84"/>
    <mergeCell ref="G83:H83"/>
    <mergeCell ref="G84:H84"/>
    <mergeCell ref="B87:H87"/>
    <mergeCell ref="G85:H85"/>
    <mergeCell ref="B85:F85"/>
    <mergeCell ref="G78:H78"/>
    <mergeCell ref="G80:H80"/>
    <mergeCell ref="G81:H81"/>
    <mergeCell ref="G82:H82"/>
    <mergeCell ref="E81:F81"/>
    <mergeCell ref="E78:F78"/>
    <mergeCell ref="E79:F79"/>
    <mergeCell ref="E80:F80"/>
    <mergeCell ref="E82:F82"/>
    <mergeCell ref="H27:K27"/>
    <mergeCell ref="B46:D47"/>
    <mergeCell ref="E46:E47"/>
    <mergeCell ref="F46:F47"/>
    <mergeCell ref="B25:D25"/>
    <mergeCell ref="H29:I29"/>
    <mergeCell ref="H34:I34"/>
    <mergeCell ref="B41:D41"/>
    <mergeCell ref="B27:D27"/>
    <mergeCell ref="H31:K31"/>
    <mergeCell ref="B42:D43"/>
    <mergeCell ref="B35:D36"/>
    <mergeCell ref="E35:E36"/>
    <mergeCell ref="F35:F36"/>
    <mergeCell ref="E42:E43"/>
    <mergeCell ref="F42:F43"/>
    <mergeCell ref="B29:D29"/>
    <mergeCell ref="H30:I30"/>
    <mergeCell ref="B32:E32"/>
    <mergeCell ref="B33:D34"/>
    <mergeCell ref="E33:E34"/>
    <mergeCell ref="F33:F34"/>
    <mergeCell ref="H33:I33"/>
    <mergeCell ref="B44:D45"/>
    <mergeCell ref="H21:I21"/>
    <mergeCell ref="E9:F14"/>
    <mergeCell ref="B26:D26"/>
    <mergeCell ref="E8:F8"/>
    <mergeCell ref="H22:I22"/>
    <mergeCell ref="H23:I23"/>
    <mergeCell ref="H24:I24"/>
    <mergeCell ref="B20:D20"/>
    <mergeCell ref="B21:D21"/>
    <mergeCell ref="B18:F18"/>
    <mergeCell ref="B22:D22"/>
    <mergeCell ref="B23:D23"/>
    <mergeCell ref="H25:I25"/>
    <mergeCell ref="H26:I26"/>
    <mergeCell ref="B19:D19"/>
    <mergeCell ref="H19:I19"/>
    <mergeCell ref="B17:F17"/>
    <mergeCell ref="H17:L17"/>
    <mergeCell ref="H6:H7"/>
    <mergeCell ref="I6:I7"/>
    <mergeCell ref="J6:K7"/>
    <mergeCell ref="J14:K14"/>
    <mergeCell ref="J15:K15"/>
    <mergeCell ref="J8:K8"/>
    <mergeCell ref="J9:K9"/>
    <mergeCell ref="J11:K11"/>
    <mergeCell ref="J12:K12"/>
    <mergeCell ref="J13:K13"/>
    <mergeCell ref="J10:K10"/>
    <mergeCell ref="B6:C7"/>
    <mergeCell ref="B5:C5"/>
    <mergeCell ref="B16:F16"/>
    <mergeCell ref="H20:I20"/>
    <mergeCell ref="J87:L97"/>
    <mergeCell ref="F37:F38"/>
    <mergeCell ref="B65:E65"/>
    <mergeCell ref="H64:I64"/>
    <mergeCell ref="H65:K65"/>
    <mergeCell ref="B66:E66"/>
    <mergeCell ref="B54:D54"/>
    <mergeCell ref="B55:D55"/>
    <mergeCell ref="B53:D53"/>
    <mergeCell ref="B64:D64"/>
    <mergeCell ref="B61:D61"/>
    <mergeCell ref="F48:F49"/>
    <mergeCell ref="B58:D58"/>
    <mergeCell ref="B57:D57"/>
    <mergeCell ref="B48:E49"/>
    <mergeCell ref="B60:D60"/>
    <mergeCell ref="B50:F50"/>
    <mergeCell ref="B73:H73"/>
    <mergeCell ref="B71:L71"/>
    <mergeCell ref="H5:K5"/>
  </mergeCells>
  <hyperlinks>
    <hyperlink ref="B105" r:id="rId1" xr:uid="{3CA24F89-8D88-41DF-9427-B63E387AA113}"/>
  </hyperlinks>
  <pageMargins left="0.7" right="0.7" top="0.75" bottom="0.75" header="0.3" footer="0.3"/>
  <pageSetup orientation="portrait" r:id="rId2"/>
  <drawing r:id="rId3"/>
  <legacyDrawing r:id="rId4"/>
  <picture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1:B22"/>
  <sheetViews>
    <sheetView showGridLines="0" zoomScale="115" zoomScaleNormal="115" zoomScalePageLayoutView="115" workbookViewId="0">
      <selection activeCell="B2" sqref="B2"/>
    </sheetView>
  </sheetViews>
  <sheetFormatPr defaultColWidth="8.7265625" defaultRowHeight="15"/>
  <cols>
    <col min="1" max="1" width="2" customWidth="1"/>
    <col min="2" max="2" width="73.54296875" customWidth="1"/>
    <col min="9" max="9" width="6.7265625" customWidth="1"/>
  </cols>
  <sheetData>
    <row r="1" spans="2:2" ht="13.5" customHeight="1" thickBot="1"/>
    <row r="2" spans="2:2" ht="25.05" customHeight="1" thickBot="1">
      <c r="B2" s="30" t="s">
        <v>135</v>
      </c>
    </row>
    <row r="3" spans="2:2" ht="19.95" customHeight="1">
      <c r="B3" s="31" t="s">
        <v>136</v>
      </c>
    </row>
    <row r="4" spans="2:2" ht="19.95" customHeight="1">
      <c r="B4" s="271" t="s">
        <v>137</v>
      </c>
    </row>
    <row r="5" spans="2:2" ht="19.95" customHeight="1">
      <c r="B5" s="272" t="s">
        <v>138</v>
      </c>
    </row>
    <row r="6" spans="2:2" ht="19.95" customHeight="1">
      <c r="B6" s="272" t="s">
        <v>139</v>
      </c>
    </row>
    <row r="7" spans="2:2" ht="19.95" customHeight="1">
      <c r="B7" s="272" t="s">
        <v>140</v>
      </c>
    </row>
    <row r="8" spans="2:2" ht="19.95" customHeight="1">
      <c r="B8" s="272" t="s">
        <v>141</v>
      </c>
    </row>
    <row r="9" spans="2:2" ht="19.95" customHeight="1">
      <c r="B9" s="272" t="s">
        <v>142</v>
      </c>
    </row>
    <row r="10" spans="2:2" ht="19.95" customHeight="1">
      <c r="B10" s="271" t="s">
        <v>143</v>
      </c>
    </row>
    <row r="11" spans="2:2" ht="19.95" customHeight="1">
      <c r="B11" s="272" t="s">
        <v>144</v>
      </c>
    </row>
    <row r="12" spans="2:2" ht="19.95" customHeight="1">
      <c r="B12" s="272" t="s">
        <v>145</v>
      </c>
    </row>
    <row r="13" spans="2:2" ht="19.95" customHeight="1">
      <c r="B13" s="271" t="s">
        <v>146</v>
      </c>
    </row>
    <row r="14" spans="2:2" ht="19.95" customHeight="1">
      <c r="B14" s="272" t="s">
        <v>147</v>
      </c>
    </row>
    <row r="15" spans="2:2" ht="19.95" customHeight="1">
      <c r="B15" s="272" t="s">
        <v>148</v>
      </c>
    </row>
    <row r="16" spans="2:2" ht="19.95" customHeight="1">
      <c r="B16" s="272" t="s">
        <v>149</v>
      </c>
    </row>
    <row r="17" spans="2:2" ht="19.95" customHeight="1">
      <c r="B17" s="272" t="s">
        <v>150</v>
      </c>
    </row>
    <row r="18" spans="2:2" ht="19.95" customHeight="1">
      <c r="B18" s="272" t="s">
        <v>151</v>
      </c>
    </row>
    <row r="19" spans="2:2" ht="19.95" customHeight="1">
      <c r="B19" s="272" t="s">
        <v>152</v>
      </c>
    </row>
    <row r="20" spans="2:2" ht="19.95" customHeight="1">
      <c r="B20" s="271" t="s">
        <v>153</v>
      </c>
    </row>
    <row r="21" spans="2:2" ht="19.95" customHeight="1">
      <c r="B21" s="272" t="s">
        <v>154</v>
      </c>
    </row>
    <row r="22" spans="2:2" ht="19.95" customHeight="1" thickBot="1">
      <c r="B22" s="273" t="s">
        <v>155</v>
      </c>
    </row>
  </sheetData>
  <pageMargins left="0.7" right="0.7" top="0.75" bottom="0.75" header="0.3" footer="0.3"/>
  <pageSetup orientation="portrait"/>
  <legacyDrawing r:id="rId1"/>
  <picture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Business Case Simulator </vt:lpstr>
      <vt:lpstr>FAQs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Willard/Markham/IBM</dc:creator>
  <cp:lastModifiedBy>Bob Willard</cp:lastModifiedBy>
  <cp:lastPrinted>2011-08-09T12:49:46Z</cp:lastPrinted>
  <dcterms:created xsi:type="dcterms:W3CDTF">2002-11-30T20:05:05Z</dcterms:created>
  <dcterms:modified xsi:type="dcterms:W3CDTF">2025-04-09T13:38:11Z</dcterms:modified>
</cp:coreProperties>
</file>